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5" windowWidth="12120" windowHeight="8445" tabRatio="596" activeTab="3"/>
  </bookViews>
  <sheets>
    <sheet name="1" sheetId="31" r:id="rId1"/>
    <sheet name="2" sheetId="12" r:id="rId2"/>
    <sheet name="3" sheetId="22" r:id="rId3"/>
    <sheet name="4" sheetId="23" r:id="rId4"/>
    <sheet name="5" sheetId="24" r:id="rId5"/>
    <sheet name="6" sheetId="26" r:id="rId6"/>
    <sheet name="7" sheetId="27" r:id="rId7"/>
    <sheet name="8" sheetId="32" r:id="rId8"/>
    <sheet name="9" sheetId="20" r:id="rId9"/>
  </sheets>
  <definedNames>
    <definedName name="_xlnm.Print_Area" localSheetId="0">'1'!$A$1:$K$32</definedName>
    <definedName name="_xlnm.Print_Area" localSheetId="1">'2'!$A$1:$L$32</definedName>
    <definedName name="_xlnm.Print_Area" localSheetId="2">'3'!$A$1:$J$33</definedName>
    <definedName name="_xlnm.Print_Area" localSheetId="3">'4'!$A$1:$M$34</definedName>
    <definedName name="_xlnm.Print_Area" localSheetId="4">'5'!$A$1:$J$33</definedName>
    <definedName name="_xlnm.Print_Area" localSheetId="5">'6'!$A$1:$P$32</definedName>
    <definedName name="_xlnm.Print_Area" localSheetId="6">'7'!$A$1:$L$33</definedName>
    <definedName name="_xlnm.Print_Area" localSheetId="7">'8'!$A$1:$J$33</definedName>
    <definedName name="_xlnm.Print_Area" localSheetId="8">'9'!$A$1:$AI$37</definedName>
  </definedNames>
  <calcPr calcId="144525"/>
</workbook>
</file>

<file path=xl/calcChain.xml><?xml version="1.0" encoding="utf-8"?>
<calcChain xmlns="http://schemas.openxmlformats.org/spreadsheetml/2006/main">
  <c r="E18" i="32" l="1"/>
  <c r="I21" i="22" l="1"/>
  <c r="F27" i="32" l="1"/>
  <c r="F26" i="32"/>
  <c r="F21" i="32"/>
  <c r="F27" i="27" l="1"/>
  <c r="C27" i="27"/>
  <c r="C21" i="27"/>
  <c r="D21" i="27"/>
  <c r="E21" i="27"/>
  <c r="F21" i="27"/>
  <c r="D9" i="27"/>
  <c r="I21" i="24" l="1"/>
  <c r="K21" i="22"/>
  <c r="C21" i="32"/>
  <c r="D25" i="27"/>
  <c r="E25" i="27" s="1"/>
  <c r="D15" i="27"/>
  <c r="E15" i="27" s="1"/>
  <c r="O21" i="27"/>
  <c r="P22" i="27"/>
  <c r="P23" i="27"/>
  <c r="P24" i="27"/>
  <c r="P25" i="27"/>
  <c r="P6" i="27"/>
  <c r="P7" i="27"/>
  <c r="P8" i="27"/>
  <c r="P9" i="27"/>
  <c r="P10" i="27"/>
  <c r="P11" i="27"/>
  <c r="P12" i="27"/>
  <c r="P13" i="27"/>
  <c r="P14" i="27"/>
  <c r="P15" i="27"/>
  <c r="P16" i="27"/>
  <c r="P17" i="27"/>
  <c r="P18" i="27"/>
  <c r="P19" i="27"/>
  <c r="P20" i="27"/>
  <c r="P5" i="27"/>
  <c r="K27" i="32"/>
  <c r="K26" i="32"/>
  <c r="K21" i="32"/>
  <c r="K10" i="26"/>
  <c r="K6" i="26"/>
  <c r="K7" i="26"/>
  <c r="E21" i="23" l="1"/>
  <c r="F21" i="23"/>
  <c r="G21" i="23"/>
  <c r="I21" i="23"/>
  <c r="I27" i="23" s="1"/>
  <c r="J21" i="23"/>
  <c r="K21" i="23"/>
  <c r="L21" i="23"/>
  <c r="J27" i="23"/>
  <c r="L23" i="23"/>
  <c r="L24" i="23"/>
  <c r="L25" i="23"/>
  <c r="I26" i="23"/>
  <c r="J26" i="23"/>
  <c r="L26" i="23" s="1"/>
  <c r="K26" i="23"/>
  <c r="K27" i="23" s="1"/>
  <c r="M26" i="23"/>
  <c r="H23" i="23"/>
  <c r="H24" i="23"/>
  <c r="H25" i="23"/>
  <c r="M8" i="12"/>
  <c r="C21" i="31"/>
  <c r="D21" i="31"/>
  <c r="E21" i="31"/>
  <c r="H21" i="31"/>
  <c r="C26" i="27"/>
  <c r="F26" i="27"/>
  <c r="I6" i="27"/>
  <c r="J6" i="27" s="1"/>
  <c r="I7" i="27"/>
  <c r="J7" i="27" s="1"/>
  <c r="I9" i="27"/>
  <c r="J9" i="27" s="1"/>
  <c r="I10" i="27"/>
  <c r="J10" i="27" s="1"/>
  <c r="I11" i="27"/>
  <c r="J11" i="27" s="1"/>
  <c r="I12" i="27"/>
  <c r="J12" i="27" s="1"/>
  <c r="I13" i="27"/>
  <c r="J13" i="27" s="1"/>
  <c r="I14" i="27"/>
  <c r="J14" i="27" s="1"/>
  <c r="I15" i="27"/>
  <c r="J15" i="27" s="1"/>
  <c r="I16" i="27"/>
  <c r="J16" i="27" s="1"/>
  <c r="I17" i="27"/>
  <c r="J17" i="27" s="1"/>
  <c r="I18" i="27"/>
  <c r="J18" i="27" s="1"/>
  <c r="I19" i="27"/>
  <c r="J19" i="27" s="1"/>
  <c r="I20" i="27"/>
  <c r="J20" i="27" s="1"/>
  <c r="I23" i="27"/>
  <c r="J23" i="27" s="1"/>
  <c r="I24" i="27"/>
  <c r="J24" i="27" s="1"/>
  <c r="I25" i="27"/>
  <c r="J25" i="27" s="1"/>
  <c r="D6" i="27"/>
  <c r="E6" i="27" s="1"/>
  <c r="D7" i="27"/>
  <c r="E7" i="27" s="1"/>
  <c r="E9" i="27"/>
  <c r="D10" i="27"/>
  <c r="E10" i="27" s="1"/>
  <c r="D11" i="27"/>
  <c r="E11" i="27" s="1"/>
  <c r="D12" i="27"/>
  <c r="E12" i="27" s="1"/>
  <c r="D13" i="27"/>
  <c r="E13" i="27" s="1"/>
  <c r="D14" i="27"/>
  <c r="E14" i="27" s="1"/>
  <c r="D16" i="27"/>
  <c r="E16" i="27" s="1"/>
  <c r="D17" i="27"/>
  <c r="E17" i="27" s="1"/>
  <c r="D18" i="27"/>
  <c r="E18" i="27" s="1"/>
  <c r="D19" i="27"/>
  <c r="E19" i="27" s="1"/>
  <c r="D20" i="27"/>
  <c r="E20" i="27" s="1"/>
  <c r="D23" i="27"/>
  <c r="D24" i="27"/>
  <c r="E24" i="27" s="1"/>
  <c r="L8" i="32"/>
  <c r="G26" i="23"/>
  <c r="L26" i="12"/>
  <c r="F24" i="32"/>
  <c r="N24" i="32" s="1"/>
  <c r="F25" i="32"/>
  <c r="N25" i="32" s="1"/>
  <c r="F23" i="32"/>
  <c r="E24" i="32"/>
  <c r="M24" i="32" s="1"/>
  <c r="E25" i="32"/>
  <c r="M25" i="32" s="1"/>
  <c r="E23" i="32"/>
  <c r="E26" i="32" s="1"/>
  <c r="D24" i="32"/>
  <c r="L24" i="32" s="1"/>
  <c r="D25" i="32"/>
  <c r="L25" i="32" s="1"/>
  <c r="D23" i="32"/>
  <c r="L23" i="32" s="1"/>
  <c r="C26" i="32"/>
  <c r="L27" i="23" l="1"/>
  <c r="P26" i="27"/>
  <c r="P27" i="27"/>
  <c r="L5" i="32"/>
  <c r="P21" i="27"/>
  <c r="D26" i="27"/>
  <c r="E23" i="27"/>
  <c r="E26" i="27" s="1"/>
  <c r="M26" i="32"/>
  <c r="I26" i="32"/>
  <c r="J26" i="32"/>
  <c r="N26" i="32"/>
  <c r="D26" i="32"/>
  <c r="M23" i="32"/>
  <c r="N23" i="32"/>
  <c r="H26" i="27" l="1"/>
  <c r="J26" i="27" s="1"/>
  <c r="D27" i="27"/>
  <c r="I26" i="27"/>
  <c r="E27" i="27"/>
  <c r="I27" i="27"/>
  <c r="H27" i="27"/>
  <c r="J21" i="27"/>
  <c r="H26" i="32"/>
  <c r="L26" i="32"/>
  <c r="D10" i="32" l="1"/>
  <c r="F10" i="32"/>
  <c r="N10" i="32" s="1"/>
  <c r="D11" i="32"/>
  <c r="F11" i="32"/>
  <c r="N11" i="32" s="1"/>
  <c r="D12" i="32"/>
  <c r="F12" i="32"/>
  <c r="N12" i="32" s="1"/>
  <c r="D13" i="32"/>
  <c r="F13" i="32"/>
  <c r="N13" i="32" s="1"/>
  <c r="D14" i="32"/>
  <c r="F14" i="32"/>
  <c r="N14" i="32" s="1"/>
  <c r="D15" i="32"/>
  <c r="F15" i="32"/>
  <c r="N15" i="32" s="1"/>
  <c r="D16" i="32"/>
  <c r="F16" i="32"/>
  <c r="N16" i="32" s="1"/>
  <c r="D17" i="32"/>
  <c r="F17" i="32"/>
  <c r="N17" i="32" s="1"/>
  <c r="D18" i="32"/>
  <c r="F18" i="32"/>
  <c r="N18" i="32" s="1"/>
  <c r="D19" i="32"/>
  <c r="F19" i="32"/>
  <c r="N19" i="32" s="1"/>
  <c r="D20" i="32"/>
  <c r="F20" i="32"/>
  <c r="N20" i="32" s="1"/>
  <c r="F9" i="32"/>
  <c r="N9" i="32" s="1"/>
  <c r="D9" i="32"/>
  <c r="F7" i="32"/>
  <c r="F6" i="32"/>
  <c r="D7" i="32"/>
  <c r="D6" i="32"/>
  <c r="P23" i="26"/>
  <c r="P24" i="26"/>
  <c r="P25" i="26"/>
  <c r="K23" i="26"/>
  <c r="K24" i="26"/>
  <c r="K25" i="26"/>
  <c r="F23" i="26"/>
  <c r="F24" i="26"/>
  <c r="F25" i="26"/>
  <c r="O26" i="26"/>
  <c r="N26" i="26"/>
  <c r="M26" i="26"/>
  <c r="J26" i="26"/>
  <c r="I26" i="26"/>
  <c r="H26" i="26"/>
  <c r="E26" i="26"/>
  <c r="D26" i="26"/>
  <c r="C26" i="26"/>
  <c r="M7" i="26"/>
  <c r="N7" i="26"/>
  <c r="O7" i="26"/>
  <c r="M9" i="26"/>
  <c r="N9" i="26"/>
  <c r="O9" i="26"/>
  <c r="M10" i="26"/>
  <c r="N10" i="26"/>
  <c r="O10" i="26"/>
  <c r="M11" i="26"/>
  <c r="N11" i="26"/>
  <c r="O11" i="26"/>
  <c r="M12" i="26"/>
  <c r="N12" i="26"/>
  <c r="O12" i="26"/>
  <c r="M13" i="26"/>
  <c r="N13" i="26"/>
  <c r="O13" i="26"/>
  <c r="M14" i="26"/>
  <c r="N14" i="26"/>
  <c r="O14" i="26"/>
  <c r="M15" i="26"/>
  <c r="N15" i="26"/>
  <c r="O15" i="26"/>
  <c r="M16" i="26"/>
  <c r="N16" i="26"/>
  <c r="O16" i="26"/>
  <c r="M17" i="26"/>
  <c r="N17" i="26"/>
  <c r="O17" i="26"/>
  <c r="M18" i="26"/>
  <c r="N18" i="26"/>
  <c r="O18" i="26"/>
  <c r="M19" i="26"/>
  <c r="N19" i="26"/>
  <c r="O19" i="26"/>
  <c r="M20" i="26"/>
  <c r="N20" i="26"/>
  <c r="O20" i="26"/>
  <c r="O6" i="26"/>
  <c r="N6" i="26"/>
  <c r="N21" i="26" s="1"/>
  <c r="M6" i="26"/>
  <c r="H21" i="26"/>
  <c r="I21" i="26"/>
  <c r="J21" i="26"/>
  <c r="K15" i="26"/>
  <c r="K16" i="26"/>
  <c r="K17" i="26"/>
  <c r="K18" i="26"/>
  <c r="K19" i="26"/>
  <c r="K20" i="26"/>
  <c r="K11" i="26"/>
  <c r="K12" i="26"/>
  <c r="K13" i="26"/>
  <c r="K14" i="26"/>
  <c r="K9" i="26"/>
  <c r="F9" i="26"/>
  <c r="F21" i="26" s="1"/>
  <c r="F10" i="26"/>
  <c r="F11" i="26"/>
  <c r="F12" i="26"/>
  <c r="F13" i="26"/>
  <c r="F14" i="26"/>
  <c r="F15" i="26"/>
  <c r="F16" i="26"/>
  <c r="F17" i="26"/>
  <c r="F18" i="26"/>
  <c r="F19" i="26"/>
  <c r="F20" i="26"/>
  <c r="C21" i="26"/>
  <c r="D21" i="26"/>
  <c r="E21" i="26"/>
  <c r="F26" i="24"/>
  <c r="E26" i="24"/>
  <c r="D26" i="24"/>
  <c r="C26" i="24"/>
  <c r="C27" i="24" s="1"/>
  <c r="C27" i="32"/>
  <c r="L7" i="32" l="1"/>
  <c r="E7" i="32"/>
  <c r="M7" i="32" s="1"/>
  <c r="L18" i="32"/>
  <c r="M18" i="32"/>
  <c r="H27" i="26"/>
  <c r="N6" i="32"/>
  <c r="N21" i="32"/>
  <c r="L10" i="32"/>
  <c r="E10" i="32"/>
  <c r="M10" i="32" s="1"/>
  <c r="M21" i="26"/>
  <c r="M27" i="26" s="1"/>
  <c r="L6" i="32"/>
  <c r="E6" i="32"/>
  <c r="D21" i="32"/>
  <c r="H21" i="32" s="1"/>
  <c r="L17" i="32"/>
  <c r="E17" i="32"/>
  <c r="M17" i="32" s="1"/>
  <c r="L11" i="32"/>
  <c r="E11" i="32"/>
  <c r="M11" i="32" s="1"/>
  <c r="L12" i="32"/>
  <c r="E12" i="32"/>
  <c r="M12" i="32" s="1"/>
  <c r="K21" i="26"/>
  <c r="O21" i="26"/>
  <c r="O27" i="26" s="1"/>
  <c r="L9" i="32"/>
  <c r="E9" i="32"/>
  <c r="M9" i="32" s="1"/>
  <c r="L19" i="32"/>
  <c r="E19" i="32"/>
  <c r="M19" i="32" s="1"/>
  <c r="L13" i="32"/>
  <c r="E13" i="32"/>
  <c r="M13" i="32" s="1"/>
  <c r="L20" i="32"/>
  <c r="E20" i="32"/>
  <c r="M20" i="32" s="1"/>
  <c r="L14" i="32"/>
  <c r="E14" i="32"/>
  <c r="M14" i="32" s="1"/>
  <c r="L16" i="32"/>
  <c r="E16" i="32"/>
  <c r="M16" i="32" s="1"/>
  <c r="L15" i="32"/>
  <c r="E15" i="32"/>
  <c r="N27" i="26"/>
  <c r="C27" i="26"/>
  <c r="E27" i="26"/>
  <c r="K26" i="26"/>
  <c r="D27" i="26"/>
  <c r="J27" i="26"/>
  <c r="P26" i="26"/>
  <c r="N7" i="32"/>
  <c r="J21" i="32"/>
  <c r="F26" i="26"/>
  <c r="I27" i="26"/>
  <c r="K27" i="26" s="1"/>
  <c r="P20" i="26"/>
  <c r="P18" i="26"/>
  <c r="P16" i="26"/>
  <c r="P14" i="26"/>
  <c r="P12" i="26"/>
  <c r="P10" i="26"/>
  <c r="P7" i="26"/>
  <c r="P19" i="26"/>
  <c r="P17" i="26"/>
  <c r="P15" i="26"/>
  <c r="P13" i="26"/>
  <c r="P11" i="26"/>
  <c r="P9" i="26"/>
  <c r="P6" i="26"/>
  <c r="D27" i="32" l="1"/>
  <c r="L27" i="32" s="1"/>
  <c r="J27" i="32"/>
  <c r="E21" i="32"/>
  <c r="M6" i="32"/>
  <c r="F27" i="26"/>
  <c r="L21" i="32"/>
  <c r="E27" i="32"/>
  <c r="M15" i="32"/>
  <c r="P21" i="26"/>
  <c r="P27" i="26" s="1"/>
  <c r="N27" i="32" l="1"/>
  <c r="H27" i="32"/>
  <c r="M21" i="32"/>
  <c r="M27" i="32"/>
  <c r="F26" i="23"/>
  <c r="E26" i="23"/>
  <c r="H26" i="23" s="1"/>
  <c r="D26" i="23"/>
  <c r="D27" i="23" s="1"/>
  <c r="C26" i="23"/>
  <c r="C27" i="23" s="1"/>
  <c r="F26" i="22"/>
  <c r="E26" i="22"/>
  <c r="D26" i="22"/>
  <c r="C26" i="22"/>
  <c r="C27" i="22" s="1"/>
  <c r="K26" i="12"/>
  <c r="J26" i="12"/>
  <c r="I26" i="12"/>
  <c r="H26" i="12"/>
  <c r="G26" i="12"/>
  <c r="F26" i="12"/>
  <c r="E26" i="12"/>
  <c r="D26" i="12"/>
  <c r="C26" i="12"/>
  <c r="C27" i="12" s="1"/>
  <c r="D26" i="31"/>
  <c r="D27" i="31" s="1"/>
  <c r="E26" i="31"/>
  <c r="E27" i="31" s="1"/>
  <c r="F26" i="31"/>
  <c r="G26" i="31"/>
  <c r="G27" i="31" s="1"/>
  <c r="H26" i="31"/>
  <c r="H27" i="31" s="1"/>
  <c r="I26" i="31"/>
  <c r="J26" i="31"/>
  <c r="K26" i="31"/>
  <c r="C26" i="31"/>
  <c r="C27" i="31" s="1"/>
  <c r="K9" i="31"/>
  <c r="K10" i="31"/>
  <c r="K11" i="31"/>
  <c r="K12" i="31"/>
  <c r="K14" i="31"/>
  <c r="K15" i="31"/>
  <c r="K16" i="31"/>
  <c r="K17" i="31"/>
  <c r="K18" i="31"/>
  <c r="K19" i="31"/>
  <c r="K20" i="31"/>
  <c r="K21" i="31"/>
  <c r="K27" i="31" s="1"/>
  <c r="K6" i="31"/>
  <c r="J9" i="31"/>
  <c r="J10" i="31"/>
  <c r="J11" i="31"/>
  <c r="J12" i="31"/>
  <c r="J14" i="31"/>
  <c r="J15" i="31"/>
  <c r="J16" i="31"/>
  <c r="J17" i="31"/>
  <c r="J18" i="31"/>
  <c r="J19" i="31"/>
  <c r="J20" i="31"/>
  <c r="J21" i="31"/>
  <c r="J27" i="31" s="1"/>
  <c r="J6" i="31"/>
  <c r="I7" i="31"/>
  <c r="J7" i="31" s="1"/>
  <c r="I9" i="31"/>
  <c r="I10" i="31"/>
  <c r="I11" i="31"/>
  <c r="I12" i="31"/>
  <c r="I13" i="31"/>
  <c r="J13" i="31" s="1"/>
  <c r="I14" i="31"/>
  <c r="I15" i="31"/>
  <c r="I16" i="31"/>
  <c r="I17" i="31"/>
  <c r="I18" i="31"/>
  <c r="I19" i="31"/>
  <c r="I20" i="31"/>
  <c r="I6" i="31"/>
  <c r="I21" i="31" s="1"/>
  <c r="I27" i="31" s="1"/>
  <c r="F7" i="31"/>
  <c r="F9" i="31"/>
  <c r="F10" i="31"/>
  <c r="F11" i="31"/>
  <c r="F12" i="31"/>
  <c r="F13" i="31"/>
  <c r="F14" i="31"/>
  <c r="F15" i="31"/>
  <c r="F16" i="31"/>
  <c r="F17" i="31"/>
  <c r="F18" i="31"/>
  <c r="F19" i="31"/>
  <c r="F20" i="31"/>
  <c r="F6" i="31"/>
  <c r="W6" i="31"/>
  <c r="W7" i="31"/>
  <c r="W9" i="31"/>
  <c r="W10" i="31"/>
  <c r="W11" i="31"/>
  <c r="W12" i="31"/>
  <c r="W13" i="31"/>
  <c r="W14" i="31"/>
  <c r="W15" i="31"/>
  <c r="W16" i="31"/>
  <c r="W17" i="31"/>
  <c r="W18" i="31"/>
  <c r="W19" i="31"/>
  <c r="W20" i="31"/>
  <c r="V21" i="31"/>
  <c r="T6" i="31"/>
  <c r="T7" i="31"/>
  <c r="T9" i="31"/>
  <c r="T10" i="31"/>
  <c r="T11" i="31"/>
  <c r="T12" i="31"/>
  <c r="T13" i="31"/>
  <c r="T14" i="31"/>
  <c r="T15" i="31"/>
  <c r="T16" i="31"/>
  <c r="T17" i="31"/>
  <c r="T18" i="31"/>
  <c r="T19" i="31"/>
  <c r="T20" i="31"/>
  <c r="S21" i="31"/>
  <c r="U21" i="31"/>
  <c r="W21" i="31" s="1"/>
  <c r="R21" i="31"/>
  <c r="T21" i="31" s="1"/>
  <c r="Q6" i="31"/>
  <c r="Q7" i="31"/>
  <c r="Q9" i="31"/>
  <c r="Q10" i="31"/>
  <c r="Q11" i="31"/>
  <c r="Q12" i="31"/>
  <c r="Q13" i="31"/>
  <c r="Q14" i="31"/>
  <c r="Q15" i="31"/>
  <c r="Q16" i="31"/>
  <c r="Q17" i="31"/>
  <c r="Q18" i="31"/>
  <c r="Q19" i="31"/>
  <c r="Q20" i="31"/>
  <c r="Q21" i="31"/>
  <c r="N6" i="31"/>
  <c r="N7" i="31"/>
  <c r="N9" i="31"/>
  <c r="N10" i="31"/>
  <c r="N11" i="31"/>
  <c r="N12" i="31"/>
  <c r="N13" i="31"/>
  <c r="N14" i="31"/>
  <c r="N15" i="31"/>
  <c r="N16" i="31"/>
  <c r="N17" i="31"/>
  <c r="N18" i="31"/>
  <c r="N19" i="31"/>
  <c r="N20" i="31"/>
  <c r="N21" i="31"/>
  <c r="D21" i="24"/>
  <c r="D27" i="24" s="1"/>
  <c r="E21" i="24"/>
  <c r="E27" i="24" s="1"/>
  <c r="F19" i="24"/>
  <c r="F20" i="24"/>
  <c r="F17" i="24"/>
  <c r="F15" i="24"/>
  <c r="F11" i="24"/>
  <c r="F12" i="24"/>
  <c r="F9" i="24"/>
  <c r="F6" i="24"/>
  <c r="M20" i="23"/>
  <c r="M19" i="23"/>
  <c r="M15" i="23"/>
  <c r="M12" i="23"/>
  <c r="M11" i="23"/>
  <c r="M9" i="23"/>
  <c r="M6" i="23"/>
  <c r="L20" i="23"/>
  <c r="L19" i="23"/>
  <c r="L15" i="23"/>
  <c r="L12" i="23"/>
  <c r="L11" i="23"/>
  <c r="L9" i="23"/>
  <c r="L6" i="23"/>
  <c r="M21" i="23"/>
  <c r="M27" i="23" s="1"/>
  <c r="G27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6" i="23"/>
  <c r="H21" i="23" s="1"/>
  <c r="D21" i="22"/>
  <c r="E21" i="22"/>
  <c r="F15" i="22"/>
  <c r="F16" i="22"/>
  <c r="F17" i="22"/>
  <c r="F18" i="22"/>
  <c r="F19" i="22"/>
  <c r="F12" i="22"/>
  <c r="F13" i="22"/>
  <c r="F9" i="22"/>
  <c r="F10" i="22"/>
  <c r="F11" i="22"/>
  <c r="F6" i="22"/>
  <c r="F7" i="22"/>
  <c r="L10" i="12"/>
  <c r="L11" i="12"/>
  <c r="L12" i="12"/>
  <c r="L14" i="12"/>
  <c r="L15" i="12"/>
  <c r="L16" i="12"/>
  <c r="L17" i="12"/>
  <c r="L18" i="12"/>
  <c r="L19" i="12"/>
  <c r="L20" i="12"/>
  <c r="L9" i="12"/>
  <c r="K10" i="12"/>
  <c r="K11" i="12"/>
  <c r="K12" i="12"/>
  <c r="K14" i="12"/>
  <c r="K15" i="12"/>
  <c r="K16" i="12"/>
  <c r="K17" i="12"/>
  <c r="K18" i="12"/>
  <c r="K19" i="12"/>
  <c r="K20" i="12"/>
  <c r="K9" i="12"/>
  <c r="H21" i="12"/>
  <c r="I21" i="12"/>
  <c r="J21" i="12"/>
  <c r="D21" i="12"/>
  <c r="E21" i="12"/>
  <c r="F21" i="12"/>
  <c r="G6" i="12"/>
  <c r="G7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F21" i="24" l="1"/>
  <c r="F27" i="24" s="1"/>
  <c r="F21" i="22"/>
  <c r="F21" i="31"/>
  <c r="F27" i="31" s="1"/>
  <c r="F27" i="23"/>
  <c r="E27" i="23"/>
  <c r="L21" i="12"/>
  <c r="E27" i="12"/>
  <c r="I27" i="12"/>
  <c r="D27" i="12"/>
  <c r="F27" i="12"/>
  <c r="H27" i="12"/>
  <c r="J27" i="12"/>
  <c r="D27" i="22"/>
  <c r="F27" i="22"/>
  <c r="E27" i="22"/>
  <c r="K21" i="12"/>
  <c r="K27" i="12" s="1"/>
  <c r="G21" i="12"/>
  <c r="G27" i="12" s="1"/>
  <c r="H27" i="23" l="1"/>
  <c r="L27" i="12"/>
</calcChain>
</file>

<file path=xl/comments1.xml><?xml version="1.0" encoding="utf-8"?>
<comments xmlns="http://schemas.openxmlformats.org/spreadsheetml/2006/main">
  <authors>
    <author>pc</author>
  </authors>
  <commentList>
    <comment ref="F3" authorId="0">
      <text>
        <r>
          <rPr>
            <b/>
            <sz val="8"/>
            <color indexed="81"/>
            <rFont val="Tahoma"/>
            <family val="2"/>
          </rPr>
          <t>pc:</t>
        </r>
        <r>
          <rPr>
            <sz val="8"/>
            <color indexed="81"/>
            <rFont val="Tahoma"/>
            <family val="2"/>
          </rPr>
          <t xml:space="preserve">
سكان 2013</t>
        </r>
      </text>
    </comment>
  </commentList>
</comments>
</file>

<file path=xl/sharedStrings.xml><?xml version="1.0" encoding="utf-8"?>
<sst xmlns="http://schemas.openxmlformats.org/spreadsheetml/2006/main" count="825" uniqueCount="181">
  <si>
    <t xml:space="preserve">المحافظة </t>
  </si>
  <si>
    <t>نينوى</t>
  </si>
  <si>
    <t>كركوك</t>
  </si>
  <si>
    <t xml:space="preserve">ديالى </t>
  </si>
  <si>
    <t>الأنبار</t>
  </si>
  <si>
    <t>بابل</t>
  </si>
  <si>
    <t>كربلاء</t>
  </si>
  <si>
    <t>واسط</t>
  </si>
  <si>
    <t xml:space="preserve">صلاح الدين </t>
  </si>
  <si>
    <t>النجف</t>
  </si>
  <si>
    <t>القادسية</t>
  </si>
  <si>
    <t>المثنى</t>
  </si>
  <si>
    <t>ذي قار</t>
  </si>
  <si>
    <t xml:space="preserve">ميسان </t>
  </si>
  <si>
    <t>المجموع</t>
  </si>
  <si>
    <t>البصرة</t>
  </si>
  <si>
    <t>المحافظة</t>
  </si>
  <si>
    <t xml:space="preserve">النسبة المئوية للطاقات الفعلية إلى التصميمية </t>
  </si>
  <si>
    <t xml:space="preserve">          2. أمانة بغداد / دائرة مجاري بغداد </t>
  </si>
  <si>
    <t>مجموع الطاقات التصميمية (م³/ يوم)</t>
  </si>
  <si>
    <t>متوقفة</t>
  </si>
  <si>
    <t>بغداد/ أطراف بغداد</t>
  </si>
  <si>
    <t>PH</t>
  </si>
  <si>
    <t>T.S.S</t>
  </si>
  <si>
    <t>BOD</t>
  </si>
  <si>
    <t>COD</t>
  </si>
  <si>
    <t>CL</t>
  </si>
  <si>
    <t>SO4</t>
  </si>
  <si>
    <t>PO4</t>
  </si>
  <si>
    <t>NO3</t>
  </si>
  <si>
    <t>NO2</t>
  </si>
  <si>
    <t>NH3</t>
  </si>
  <si>
    <t>TDS</t>
  </si>
  <si>
    <t>NIL</t>
  </si>
  <si>
    <t>IN</t>
  </si>
  <si>
    <t>OUT</t>
  </si>
  <si>
    <t>بغداد/ أمانة بغداد</t>
  </si>
  <si>
    <t xml:space="preserve"> ــ يتبع ــ                     </t>
  </si>
  <si>
    <t xml:space="preserve"> محطات الضخ الغاطسة</t>
  </si>
  <si>
    <t xml:space="preserve">بغداد/ أطراف بغداد </t>
  </si>
  <si>
    <t xml:space="preserve">المصدر:1. وزارة البلديات والأشغال العامة/ المديرية العامة للمجاري/ قسم السيطرة النوعية </t>
  </si>
  <si>
    <t xml:space="preserve">           2. أمانة بغداد/ دائرة مجاري بغداد                                          </t>
  </si>
  <si>
    <t xml:space="preserve"> 2. أمانة بغداد/ دائرة مجاري بغداد </t>
  </si>
  <si>
    <t xml:space="preserve">          2. أمانة بغداد/ دائرة مجاري بغداد </t>
  </si>
  <si>
    <t xml:space="preserve">معدل كمية المياه العادمة المتولدة (م³/ يوم) </t>
  </si>
  <si>
    <t>(mg/l)</t>
  </si>
  <si>
    <t>معدل كمية المياه العادمة المعالجة (الطاقات الفعلية) (م³/ يوم)</t>
  </si>
  <si>
    <t>عدد محطات المعالجة المركزية حسب الحالة العملية</t>
  </si>
  <si>
    <t>عاملة</t>
  </si>
  <si>
    <t>عاملة جزئياً</t>
  </si>
  <si>
    <t>داخل التصميم</t>
  </si>
  <si>
    <t>خارج التصميم</t>
  </si>
  <si>
    <t>إجمالي</t>
  </si>
  <si>
    <t>عدد وحدات المعالجة الصغيرة حسب الحالة العملية</t>
  </si>
  <si>
    <t xml:space="preserve"> محطات الضخ العمودية</t>
  </si>
  <si>
    <t xml:space="preserve"> مجموع محطات الضخ</t>
  </si>
  <si>
    <t xml:space="preserve">المخدومين بنظام المعالجة المستقلة (سبتك تانك) </t>
  </si>
  <si>
    <t xml:space="preserve">نوع المعالجة في محطات المعالجة المركزية </t>
  </si>
  <si>
    <t xml:space="preserve">بابل/ المعيميرة </t>
  </si>
  <si>
    <t>صلاح الدين/ تكريت</t>
  </si>
  <si>
    <t>النجف/ البراكية</t>
  </si>
  <si>
    <t>ميسان/ الكحلاء</t>
  </si>
  <si>
    <t>ميسان/ البتيرة</t>
  </si>
  <si>
    <t>(60 mg/l)</t>
  </si>
  <si>
    <t>(40 mg/l)</t>
  </si>
  <si>
    <t>(100 mg/l)</t>
  </si>
  <si>
    <t>(600 mg/l)</t>
  </si>
  <si>
    <t>(400 mg/l)</t>
  </si>
  <si>
    <t>(3 mg/l)</t>
  </si>
  <si>
    <t>(50 mg/l)</t>
  </si>
  <si>
    <t>(10 mg/l)</t>
  </si>
  <si>
    <t>جهة تصريف المياه بعد المعالجة</t>
  </si>
  <si>
    <t>صلاح الدين/ الدجيل</t>
  </si>
  <si>
    <t>صلاح الدين/ بلد</t>
  </si>
  <si>
    <t>صلاح الدين/ سامراء</t>
  </si>
  <si>
    <t xml:space="preserve">.وحدات المعالجة لا تعالج املاح الكلوريدات والكبريتات و الاملاح الذائبة الكلية . </t>
  </si>
  <si>
    <t xml:space="preserve">نوع المعالجة في وحدات المعالجة الصغيرة </t>
  </si>
  <si>
    <t xml:space="preserve">موقع وحدات المعالجة الصغيرة نسبة إلى التصميم الأساس </t>
  </si>
  <si>
    <t xml:space="preserve">موقع محطات المعالجة المركزية نسبة إلى التصميم الأساس </t>
  </si>
  <si>
    <t>ملاحظة :</t>
  </si>
  <si>
    <t xml:space="preserve">     2. أمانة بغداد/ دائرة مجاري بغداد                                          </t>
  </si>
  <si>
    <t xml:space="preserve">المصدر:1. وزارة البلديات والأشغال العامة / المديرية العامة للمجاري/ قسم السيطرة النوعية </t>
  </si>
  <si>
    <t>قسم إحصاءات البيئة - الجهاز المركزي للإحصاء / العراق</t>
  </si>
  <si>
    <t>ميسان/ المجر</t>
  </si>
  <si>
    <t xml:space="preserve"> المخدومين بـشبكات المجاري (العادمة والمشتركة)</t>
  </si>
  <si>
    <t>عدد السكان الكلي</t>
  </si>
  <si>
    <t>..</t>
  </si>
  <si>
    <t xml:space="preserve">المصدر: 1. وزارة البلديات والأشغال العامة/ المديرية العامة للمجاري/ قسم السيطرة النوعية </t>
  </si>
  <si>
    <t>المعالجة المركزية</t>
  </si>
  <si>
    <t>مجموع الطاقات التصميمية لمحطات المعالجة المركزية ووحدات المعالجة الصغيرة (م³/ يوم)</t>
  </si>
  <si>
    <t xml:space="preserve"> (م³/ يوم) </t>
  </si>
  <si>
    <t xml:space="preserve">(م³/ سنة) </t>
  </si>
  <si>
    <t xml:space="preserve">عدد محطات المعالجة المركزية ووحدات المعالجة الصغيرة </t>
  </si>
  <si>
    <t xml:space="preserve">معدل كمية المياه العادمة المتولدة لمحطات المعالجة المركزية ووحدات المعالجة الصغيرة </t>
  </si>
  <si>
    <t xml:space="preserve">معدل كمية المياه العادمة المعالجة (الطاقات الفعلية) لمحطات المعالجة المركزية ووحدات المعالجة الصغيرة  </t>
  </si>
  <si>
    <t xml:space="preserve">النسبة المئوية للطاقات الفعلية إلى التصميمية  (م³/ يوم) </t>
  </si>
  <si>
    <t xml:space="preserve">عدد السكان في الحضر المخدومين بـ </t>
  </si>
  <si>
    <t>شبكات المجاري (العادمة والمشتركة) وترتبط شبكاتهم بمحطات ووحدات معالجة</t>
  </si>
  <si>
    <t xml:space="preserve"> النسبة المئوية للسكان في الحضر المخدومين بـ</t>
  </si>
  <si>
    <t xml:space="preserve"> ـشبكات المجاري (العادمة والمشتركة)</t>
  </si>
  <si>
    <t xml:space="preserve">اشبكات مياه الامطار (الامطار والمشتركة) </t>
  </si>
  <si>
    <t xml:space="preserve"> النسبة المئوية للسكان في عموم المحافظة</t>
  </si>
  <si>
    <t>المجموع*</t>
  </si>
  <si>
    <t>شبكات المجاري (العادمة والمشتركة) وترتبط شبكاتهم بمحطات ووحدات المعالجة</t>
  </si>
  <si>
    <t>عدد سكان الحضر*</t>
  </si>
  <si>
    <t xml:space="preserve">البصرة </t>
  </si>
  <si>
    <t xml:space="preserve">المصدر: 1. وزارة البلديات والأشغال العامة/ المديرية العامة للمجاري/ قسم السيطرة النوعية. </t>
  </si>
  <si>
    <t xml:space="preserve"> .للمياه الخارجة أكبر من المياه الداخلة  (TDSو NO2 ،SO4 ،CL)  ممكن أن تكون تراكيز كل من .</t>
  </si>
  <si>
    <t>. لا يتم إجراء بقية الفحوصات في المحطات التابعة لأمانة بغداد.</t>
  </si>
  <si>
    <r>
      <rPr>
        <b/>
        <u val="double"/>
        <sz val="10"/>
        <rFont val="Arial"/>
        <family val="2"/>
      </rPr>
      <t xml:space="preserve">ملاحظة مهمة </t>
    </r>
    <r>
      <rPr>
        <b/>
        <sz val="10"/>
        <rFont val="Arial"/>
        <family val="2"/>
      </rPr>
      <t>في أستخراج العدد والنسب في بعض المحافظات تم الاعتماد على نسب الحضر ومن خلالها تم استخراج نسب عموم المحافظة وفي البعض القليل الاخر تم الاعتماد على نسب المحافظة واستخراج نسب الحضر</t>
    </r>
  </si>
  <si>
    <t>ملاحظة : الحقول المظللة تعني لا توجد محطات معالجة مركزية أو المحطات غير عاملة</t>
  </si>
  <si>
    <t>ملاحظة : الحقول المظللة تعني لا توجد وحدات معالجة صغيرة أو الوحدات غير عاملة</t>
  </si>
  <si>
    <t>غيرالمخدومين بـشبكات المجاري (العادمة والمشتركة) ونظام المعالجة المستقلة (سبتك تانك)</t>
  </si>
  <si>
    <t xml:space="preserve">عدد السكان </t>
  </si>
  <si>
    <t>النسبة المئوية للسكان المخدومين بـ</t>
  </si>
  <si>
    <t>التوزيع النسبي للسكان</t>
  </si>
  <si>
    <t>معدل نتائج الفحوصات المختبرية لمشاريع الصرف الصحي للمحافظات التي تمتلك محطات ووحدات معالجة عدا إقليم كردستان لسنة 2015</t>
  </si>
  <si>
    <t>جدول (2-1)</t>
  </si>
  <si>
    <t>جدول (2-2)</t>
  </si>
  <si>
    <t>جدول (2-3)</t>
  </si>
  <si>
    <t>جدول (2-4)</t>
  </si>
  <si>
    <t>جدول (2-5)</t>
  </si>
  <si>
    <t>جدول (2-6)</t>
  </si>
  <si>
    <t>جدول (2-7)</t>
  </si>
  <si>
    <t>جدول (2-8)</t>
  </si>
  <si>
    <t>ثانوية</t>
  </si>
  <si>
    <t>نهر</t>
  </si>
  <si>
    <t>كمية الحمأة الناتجة من محطات المعالجة (طن/سنة)</t>
  </si>
  <si>
    <t>جهة التخلص من الحمأة الناتجة من محطات المعالجة</t>
  </si>
  <si>
    <t>الزراعة</t>
  </si>
  <si>
    <t>مبزل</t>
  </si>
  <si>
    <t>ثانوية، إبتدائية</t>
  </si>
  <si>
    <t>نهر،مبزل</t>
  </si>
  <si>
    <t>تجمع داخل المشروع</t>
  </si>
  <si>
    <t xml:space="preserve">ثانوية </t>
  </si>
  <si>
    <t>كمية الحمأة الناتجة من وحدات المعالجة (طن/سنة)</t>
  </si>
  <si>
    <t>جهة التخلص من الحمأة الناتجة من وحدات المعالجة</t>
  </si>
  <si>
    <t>البلديات</t>
  </si>
  <si>
    <t>عدد محطات المعالجة المركزية</t>
  </si>
  <si>
    <t xml:space="preserve">عدد وحدات المعالجة الصغيرة </t>
  </si>
  <si>
    <t xml:space="preserve">لمعالجة الصغيرة </t>
  </si>
  <si>
    <t xml:space="preserve">إقليم كردستان </t>
  </si>
  <si>
    <t>دهوك</t>
  </si>
  <si>
    <t>السليمانية</t>
  </si>
  <si>
    <t>اربيل</t>
  </si>
  <si>
    <t>إجمالي العراق</t>
  </si>
  <si>
    <t>* عدد السكان حسب تقديرات الجهاز المركزي للإحصاء لسنة 2015</t>
  </si>
  <si>
    <t>عدد محطات المعالجة المركزية ووحدات المعالجة الصغيرة التابعة للمديريات العامة للمجاري ودائرة مجاري بغداد والنسبة المئوية للطاقات الفعلية إلى التصميمية حسب المحافظة لسنة 2015</t>
  </si>
  <si>
    <t xml:space="preserve">جدول (2-9) </t>
  </si>
  <si>
    <t xml:space="preserve">تابع / جدول (2-9) </t>
  </si>
  <si>
    <t>عدد محطات المعالجة المركزية التابعة للمديريات العامة للمجاري ودائرة مجاري بغداد والنسبة المئوية للطاقات الفعلية إلى التصميمية حسب المحافظة لسنة 2015</t>
  </si>
  <si>
    <t xml:space="preserve">النسبة المئوية للمياه العادمة المعالجة إلى المتولدة (م³/ يوم) </t>
  </si>
  <si>
    <t>موقع محطات المعالجة المركزية التابعة للمديريات العامة للمجاري ودائرة مجاري بغداد نسبة إلى التصميم الأساس للبلدية حسب المحافظة لسنة 2015</t>
  </si>
  <si>
    <t>موقع وحدات المعالجة الصغيرة التابعة للمديريات العامة للمجاري ودائرة مجاري بغداد نسبة إلى التصميم الأساس للبلدية حسب المحافظة لسنة 2015</t>
  </si>
  <si>
    <t xml:space="preserve">عدد محطات الضخ حسب النوع والحالة العملية والمحافظة لسنة 2015              </t>
  </si>
  <si>
    <t>النسبة المئوية للسكان المخدومين بـشبكات المجاري (العادمة والمشتركة) ونظام المعالجة المستقلة (سبتك تانك) حسب المحافظة لسنة 2015</t>
  </si>
  <si>
    <t>النسبة المئوية للسكان في الحضر المخدومين بـشبكات المجاري (العادمة والمشتركة) وترتبط شبكاتهم بمحطات ووحدات المعالجة حسب المحافظة لسنة 2015</t>
  </si>
  <si>
    <t>لا تتوفر بيانات بسبب تدهور الوضع الامني لهاتين المحافظتين.</t>
  </si>
  <si>
    <t>لا تتوفر بيانات بسبب تدهور الوضع الامني لهاتين المحافظتين</t>
  </si>
  <si>
    <t>النجف/ كومباكت</t>
  </si>
  <si>
    <t>ذي قار / الناصرية</t>
  </si>
  <si>
    <t>ذي قار/ الناصرية</t>
  </si>
  <si>
    <t>كركوك/ شوراو</t>
  </si>
  <si>
    <t>لا توجد فحوصات للمحطات  بسبب الوضع الامني للمحافظة.</t>
  </si>
  <si>
    <t>. لا توجد فحوصات بسبب عدم كفاءة محطات المعالجة المركزية لمحافظتي القادسية والبصرة وحداثة محطات اطراف بغداد.</t>
  </si>
  <si>
    <t xml:space="preserve">المصدر:1.  وزارة البلديات والأشغال العامة/ المديرية العامة للمجاري/ قسم السيطرة النوعية </t>
  </si>
  <si>
    <t>عدد وحدات المعالجة الصغيرة التابعة للمديريات العامة للمجاري ودائرة مجاري بغداد والنسبة المئوية للطاقات الفعلية إلى التصميمية حسب المحافظة لسنة 2015</t>
  </si>
  <si>
    <t xml:space="preserve">الزراعة،الطمر </t>
  </si>
  <si>
    <t xml:space="preserve">شبكات مياه الامطار (الامطار، المشتركة) </t>
  </si>
  <si>
    <t>شبكات المجاري (العادمة ، المشتركة)</t>
  </si>
  <si>
    <t>شبكات المجاري (العادمة، المشتركة)</t>
  </si>
  <si>
    <t>(6.0-9.5)</t>
  </si>
  <si>
    <t>ميسان/ هورالسناف</t>
  </si>
  <si>
    <t xml:space="preserve">تركيز النترات (NO3) للمياه الخارجة أعلى من المياه الداخلة وهذا يدل على ان عملية الاكسدة كانت جيدة. </t>
  </si>
  <si>
    <t xml:space="preserve">  3. المسح البيئي في العراق (المياه - المجاري - الخدمات البلدية) لسنة 2016</t>
  </si>
  <si>
    <t xml:space="preserve">           3. المسح البيئي في العراق (المياه - المجاري - الخدمات البلدية) لسنة 2016                                        </t>
  </si>
  <si>
    <t xml:space="preserve">     3. المسح البيئي في العراق (المياه - المجاري - الخدمات البلدية) لسنة 2016</t>
  </si>
  <si>
    <t xml:space="preserve"> 3. المسح البيئي في العراق (المياه - المجاري - الخدمات البلدية) لسنة 2016</t>
  </si>
  <si>
    <t xml:space="preserve">         3 . المسح البيئي في العراق (المياه - المجاري - الخدمات البلدية) لسنة 2016</t>
  </si>
  <si>
    <t xml:space="preserve">     3 . المسح البيئي في العراق (المياه - المجاري - الخدمات البلدية) لسنة 2016</t>
  </si>
  <si>
    <t xml:space="preserve">   3. المسح البيئي في العراق (المياه - المجاري - الخدمات البلدية) لسنة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</si>
</sst>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.0"/>
    <numFmt numFmtId="165" formatCode="#,##0.000"/>
    <numFmt numFmtId="166" formatCode="#,##0.0"/>
    <numFmt numFmtId="167" formatCode="0.000"/>
    <numFmt numFmtId="168" formatCode="_-* #,##0_-;\-* #,##0_-;_-* &quot;-&quot;??_-;_-@_-"/>
    <numFmt numFmtId="169" formatCode="_-* #,##0.0_-;\-* #,##0.0_-;_-* &quot;-&quot;??_-;_-@_-"/>
  </numFmts>
  <fonts count="26" x14ac:knownFonts="1">
    <font>
      <sz val="10"/>
      <name val="Arial"/>
      <charset val="178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name val="Times New Roman"/>
      <family val="1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 val="double"/>
      <sz val="9"/>
      <name val="Arial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Times New Roman"/>
      <family val="1"/>
    </font>
    <font>
      <b/>
      <u val="double"/>
      <sz val="10"/>
      <name val="Arial"/>
      <family val="2"/>
    </font>
    <font>
      <b/>
      <sz val="11"/>
      <name val="Arial"/>
      <family val="2"/>
    </font>
    <font>
      <b/>
      <sz val="11"/>
      <color theme="5" tint="0.79998168889431442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theme="5" tint="0.79998168889431442"/>
      <name val="Arial"/>
      <family val="2"/>
    </font>
    <font>
      <b/>
      <sz val="13"/>
      <color theme="3"/>
      <name val="Arial"/>
      <family val="2"/>
      <charset val="178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4" fillId="0" borderId="14" applyNumberFormat="0" applyFill="0" applyAlignment="0" applyProtection="0"/>
    <xf numFmtId="43" fontId="25" fillId="0" borderId="0" applyFont="0" applyFill="0" applyBorder="0" applyAlignment="0" applyProtection="0"/>
  </cellStyleXfs>
  <cellXfs count="421">
    <xf numFmtId="0" fontId="0" fillId="0" borderId="0" xfId="0"/>
    <xf numFmtId="0" fontId="2" fillId="0" borderId="0" xfId="0" applyFont="1"/>
    <xf numFmtId="0" fontId="2" fillId="0" borderId="0" xfId="0" applyFont="1"/>
    <xf numFmtId="0" fontId="5" fillId="0" borderId="0" xfId="0" applyFont="1"/>
    <xf numFmtId="0" fontId="2" fillId="5" borderId="0" xfId="0" applyFont="1" applyFill="1"/>
    <xf numFmtId="0" fontId="3" fillId="4" borderId="6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 readingOrder="2"/>
    </xf>
    <xf numFmtId="0" fontId="0" fillId="0" borderId="0" xfId="0" applyFill="1"/>
    <xf numFmtId="0" fontId="0" fillId="3" borderId="0" xfId="0" applyFill="1"/>
    <xf numFmtId="0" fontId="3" fillId="0" borderId="1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0" fillId="5" borderId="0" xfId="0" applyFill="1"/>
    <xf numFmtId="0" fontId="8" fillId="5" borderId="0" xfId="0" applyFont="1" applyFill="1"/>
    <xf numFmtId="0" fontId="2" fillId="6" borderId="0" xfId="0" applyFont="1" applyFill="1"/>
    <xf numFmtId="0" fontId="7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vertical="center" wrapText="1"/>
    </xf>
    <xf numFmtId="3" fontId="4" fillId="0" borderId="9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 readingOrder="2"/>
    </xf>
    <xf numFmtId="0" fontId="3" fillId="4" borderId="6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 readingOrder="2"/>
    </xf>
    <xf numFmtId="0" fontId="2" fillId="0" borderId="0" xfId="2" applyFont="1"/>
    <xf numFmtId="0" fontId="3" fillId="4" borderId="6" xfId="2" applyFont="1" applyFill="1" applyBorder="1" applyAlignment="1">
      <alignment vertical="center" wrapText="1"/>
    </xf>
    <xf numFmtId="0" fontId="3" fillId="4" borderId="0" xfId="2" applyFont="1" applyFill="1" applyBorder="1" applyAlignment="1">
      <alignment vertical="center" wrapText="1"/>
    </xf>
    <xf numFmtId="0" fontId="2" fillId="5" borderId="0" xfId="2" applyFont="1" applyFill="1"/>
    <xf numFmtId="164" fontId="4" fillId="0" borderId="1" xfId="2" applyNumberFormat="1" applyFont="1" applyFill="1" applyBorder="1" applyAlignment="1">
      <alignment vertical="center" wrapText="1"/>
    </xf>
    <xf numFmtId="0" fontId="8" fillId="5" borderId="0" xfId="2" applyFont="1" applyFill="1"/>
    <xf numFmtId="0" fontId="5" fillId="0" borderId="0" xfId="2" applyFont="1" applyBorder="1" applyAlignment="1">
      <alignment horizontal="right" vertical="center" wrapText="1" readingOrder="2"/>
    </xf>
    <xf numFmtId="0" fontId="1" fillId="0" borderId="0" xfId="2"/>
    <xf numFmtId="0" fontId="1" fillId="6" borderId="0" xfId="2" applyFill="1"/>
    <xf numFmtId="0" fontId="1" fillId="0" borderId="4" xfId="2" applyBorder="1"/>
    <xf numFmtId="0" fontId="1" fillId="5" borderId="0" xfId="2" applyFill="1"/>
    <xf numFmtId="0" fontId="1" fillId="7" borderId="0" xfId="2" applyFill="1"/>
    <xf numFmtId="0" fontId="5" fillId="0" borderId="0" xfId="2" applyFont="1" applyFill="1" applyBorder="1" applyAlignment="1">
      <alignment horizontal="right" vertical="center" wrapText="1" readingOrder="2"/>
    </xf>
    <xf numFmtId="164" fontId="4" fillId="0" borderId="0" xfId="2" applyNumberFormat="1" applyFont="1" applyFill="1" applyBorder="1" applyAlignment="1">
      <alignment vertical="center" wrapText="1"/>
    </xf>
    <xf numFmtId="1" fontId="5" fillId="0" borderId="0" xfId="2" applyNumberFormat="1" applyFont="1" applyBorder="1" applyAlignment="1">
      <alignment horizontal="right" vertical="center" wrapText="1" readingOrder="2"/>
    </xf>
    <xf numFmtId="3" fontId="4" fillId="0" borderId="9" xfId="2" applyNumberFormat="1" applyFont="1" applyFill="1" applyBorder="1" applyAlignment="1">
      <alignment vertical="center" wrapText="1"/>
    </xf>
    <xf numFmtId="3" fontId="4" fillId="0" borderId="8" xfId="2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 readingOrder="2"/>
    </xf>
    <xf numFmtId="0" fontId="3" fillId="4" borderId="6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2" applyFill="1"/>
    <xf numFmtId="1" fontId="4" fillId="0" borderId="9" xfId="0" applyNumberFormat="1" applyFont="1" applyFill="1" applyBorder="1" applyAlignment="1">
      <alignment vertical="center" wrapText="1"/>
    </xf>
    <xf numFmtId="0" fontId="9" fillId="5" borderId="0" xfId="2" applyFont="1" applyFill="1"/>
    <xf numFmtId="0" fontId="4" fillId="0" borderId="0" xfId="0" applyFont="1" applyFill="1" applyBorder="1" applyAlignment="1">
      <alignment vertical="center" wrapText="1"/>
    </xf>
    <xf numFmtId="164" fontId="4" fillId="0" borderId="9" xfId="0" applyNumberFormat="1" applyFont="1" applyFill="1" applyBorder="1" applyAlignment="1">
      <alignment vertical="center" wrapText="1"/>
    </xf>
    <xf numFmtId="3" fontId="4" fillId="0" borderId="8" xfId="0" applyNumberFormat="1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horizontal="right" vertical="center"/>
    </xf>
    <xf numFmtId="165" fontId="6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 readingOrder="2"/>
    </xf>
    <xf numFmtId="0" fontId="2" fillId="0" borderId="5" xfId="0" applyFont="1" applyBorder="1" applyAlignment="1"/>
    <xf numFmtId="3" fontId="4" fillId="0" borderId="0" xfId="2" applyNumberFormat="1" applyFont="1" applyFill="1" applyBorder="1" applyAlignment="1">
      <alignment vertical="center" wrapText="1"/>
    </xf>
    <xf numFmtId="164" fontId="4" fillId="0" borderId="7" xfId="2" applyNumberFormat="1" applyFont="1" applyFill="1" applyBorder="1" applyAlignment="1">
      <alignment vertical="center" wrapText="1"/>
    </xf>
    <xf numFmtId="0" fontId="1" fillId="0" borderId="0" xfId="2" applyFont="1" applyFill="1"/>
    <xf numFmtId="0" fontId="5" fillId="0" borderId="0" xfId="0" applyFont="1" applyBorder="1" applyAlignment="1">
      <alignment horizontal="right" vertical="center" wrapText="1" readingOrder="2"/>
    </xf>
    <xf numFmtId="0" fontId="2" fillId="0" borderId="4" xfId="2" applyFont="1" applyBorder="1"/>
    <xf numFmtId="0" fontId="5" fillId="0" borderId="4" xfId="2" applyFont="1" applyBorder="1" applyAlignment="1">
      <alignment horizontal="right" vertical="center" wrapText="1" readingOrder="2"/>
    </xf>
    <xf numFmtId="165" fontId="6" fillId="0" borderId="0" xfId="0" applyNumberFormat="1" applyFont="1" applyFill="1" applyBorder="1" applyAlignment="1">
      <alignment horizontal="right" vertical="center"/>
    </xf>
    <xf numFmtId="0" fontId="14" fillId="0" borderId="0" xfId="0" applyFont="1"/>
    <xf numFmtId="0" fontId="14" fillId="0" borderId="0" xfId="0" applyFont="1" applyBorder="1"/>
    <xf numFmtId="0" fontId="5" fillId="0" borderId="0" xfId="0" applyFont="1" applyBorder="1" applyAlignment="1">
      <alignment horizontal="right" vertical="center" wrapText="1" readingOrder="2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9" fontId="2" fillId="0" borderId="0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2" fillId="7" borderId="0" xfId="0" applyFont="1" applyFill="1"/>
    <xf numFmtId="0" fontId="0" fillId="7" borderId="0" xfId="0" applyFill="1"/>
    <xf numFmtId="0" fontId="5" fillId="0" borderId="0" xfId="2" applyFont="1" applyBorder="1" applyAlignment="1">
      <alignment horizontal="right" vertical="center" wrapText="1" readingOrder="2"/>
    </xf>
    <xf numFmtId="9" fontId="2" fillId="0" borderId="0" xfId="1" applyFont="1" applyBorder="1" applyAlignment="1">
      <alignment horizontal="center" vertical="center" wrapText="1"/>
    </xf>
    <xf numFmtId="0" fontId="5" fillId="0" borderId="0" xfId="2" applyFont="1" applyFill="1" applyBorder="1" applyAlignment="1">
      <alignment horizontal="right" vertical="center" wrapText="1" readingOrder="2"/>
    </xf>
    <xf numFmtId="0" fontId="2" fillId="7" borderId="0" xfId="2" applyFont="1" applyFill="1"/>
    <xf numFmtId="0" fontId="4" fillId="0" borderId="0" xfId="2" applyFont="1" applyBorder="1" applyAlignment="1">
      <alignment horizontal="center" vertical="center" wrapText="1"/>
    </xf>
    <xf numFmtId="0" fontId="1" fillId="8" borderId="0" xfId="2" applyFill="1"/>
    <xf numFmtId="0" fontId="9" fillId="0" borderId="0" xfId="2" applyFont="1" applyFill="1"/>
    <xf numFmtId="164" fontId="3" fillId="0" borderId="0" xfId="2" applyNumberFormat="1" applyFont="1" applyFill="1" applyAlignment="1">
      <alignment horizontal="center" vertical="center"/>
    </xf>
    <xf numFmtId="0" fontId="2" fillId="0" borderId="0" xfId="2" applyFont="1" applyFill="1"/>
    <xf numFmtId="0" fontId="2" fillId="8" borderId="0" xfId="0" applyFont="1" applyFill="1"/>
    <xf numFmtId="0" fontId="2" fillId="8" borderId="0" xfId="2" applyFont="1" applyFill="1"/>
    <xf numFmtId="0" fontId="9" fillId="8" borderId="0" xfId="2" applyFont="1" applyFill="1"/>
    <xf numFmtId="0" fontId="0" fillId="8" borderId="0" xfId="0" applyFill="1"/>
    <xf numFmtId="0" fontId="5" fillId="0" borderId="0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2" fillId="0" borderId="0" xfId="0" applyFont="1" applyFill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 readingOrder="2"/>
    </xf>
    <xf numFmtId="0" fontId="3" fillId="0" borderId="9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top" wrapText="1" readingOrder="2"/>
    </xf>
    <xf numFmtId="0" fontId="4" fillId="0" borderId="1" xfId="0" applyFont="1" applyFill="1" applyBorder="1" applyAlignment="1">
      <alignment horizontal="right" vertical="center" wrapText="1"/>
    </xf>
    <xf numFmtId="0" fontId="3" fillId="0" borderId="1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right" vertical="center" wrapText="1"/>
    </xf>
    <xf numFmtId="0" fontId="4" fillId="0" borderId="7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right" vertical="center"/>
    </xf>
    <xf numFmtId="0" fontId="4" fillId="0" borderId="1" xfId="2" applyFont="1" applyFill="1" applyBorder="1" applyAlignment="1">
      <alignment vertical="center"/>
    </xf>
    <xf numFmtId="0" fontId="4" fillId="0" borderId="7" xfId="2" applyFont="1" applyFill="1" applyBorder="1" applyAlignment="1">
      <alignment vertical="center"/>
    </xf>
    <xf numFmtId="0" fontId="3" fillId="0" borderId="0" xfId="0" applyFont="1"/>
    <xf numFmtId="164" fontId="4" fillId="0" borderId="7" xfId="0" applyNumberFormat="1" applyFont="1" applyFill="1" applyBorder="1" applyAlignment="1">
      <alignment vertical="center" wrapText="1"/>
    </xf>
    <xf numFmtId="164" fontId="4" fillId="0" borderId="9" xfId="2" applyNumberFormat="1" applyFont="1" applyFill="1" applyBorder="1" applyAlignment="1">
      <alignment vertical="center" wrapText="1"/>
    </xf>
    <xf numFmtId="165" fontId="4" fillId="0" borderId="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5" fillId="0" borderId="0" xfId="0" applyFont="1" applyFill="1" applyBorder="1" applyAlignment="1">
      <alignment horizontal="justify" vertical="center" wrapText="1" readingOrder="2"/>
    </xf>
    <xf numFmtId="0" fontId="14" fillId="0" borderId="0" xfId="0" applyFont="1" applyFill="1" applyBorder="1"/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 readingOrder="2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2" applyFont="1" applyFill="1" applyBorder="1" applyAlignment="1">
      <alignment horizontal="right" vertical="center" wrapText="1" readingOrder="2"/>
    </xf>
    <xf numFmtId="0" fontId="4" fillId="0" borderId="5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 readingOrder="2"/>
    </xf>
    <xf numFmtId="0" fontId="5" fillId="0" borderId="0" xfId="2" applyFont="1" applyBorder="1" applyAlignment="1">
      <alignment horizontal="right" vertical="center" wrapText="1" readingOrder="2"/>
    </xf>
    <xf numFmtId="9" fontId="2" fillId="0" borderId="0" xfId="1" applyFont="1" applyBorder="1" applyAlignment="1">
      <alignment horizontal="center" vertical="center" wrapText="1"/>
    </xf>
    <xf numFmtId="0" fontId="5" fillId="0" borderId="0" xfId="2" applyFont="1" applyFill="1" applyBorder="1" applyAlignment="1">
      <alignment horizontal="right" vertical="center" wrapText="1" readingOrder="2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0" fontId="5" fillId="0" borderId="5" xfId="2" applyFont="1" applyBorder="1" applyAlignment="1">
      <alignment horizontal="right" vertical="center" wrapText="1" readingOrder="2"/>
    </xf>
    <xf numFmtId="0" fontId="5" fillId="0" borderId="0" xfId="0" applyFont="1" applyFill="1" applyBorder="1" applyAlignment="1">
      <alignment horizontal="right" vertical="center" wrapText="1"/>
    </xf>
    <xf numFmtId="9" fontId="2" fillId="0" borderId="0" xfId="1" applyFont="1" applyBorder="1" applyAlignment="1">
      <alignment horizontal="right" vertical="center" wrapText="1"/>
    </xf>
    <xf numFmtId="164" fontId="4" fillId="0" borderId="7" xfId="2" applyNumberFormat="1" applyFont="1" applyFill="1" applyBorder="1" applyAlignment="1">
      <alignment horizontal="right" vertical="center" wrapText="1"/>
    </xf>
    <xf numFmtId="0" fontId="5" fillId="0" borderId="3" xfId="2" applyFont="1" applyFill="1" applyBorder="1" applyAlignment="1">
      <alignment horizontal="right" vertical="center" wrapText="1"/>
    </xf>
    <xf numFmtId="9" fontId="5" fillId="0" borderId="3" xfId="1" applyFont="1" applyFill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 readingOrder="2"/>
    </xf>
    <xf numFmtId="1" fontId="5" fillId="0" borderId="0" xfId="2" applyNumberFormat="1" applyFont="1" applyFill="1" applyBorder="1" applyAlignment="1">
      <alignment horizontal="right" vertical="center" wrapText="1" readingOrder="2"/>
    </xf>
    <xf numFmtId="164" fontId="4" fillId="0" borderId="9" xfId="2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165" fontId="17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 readingOrder="2"/>
    </xf>
    <xf numFmtId="0" fontId="1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/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 readingOrder="2"/>
    </xf>
    <xf numFmtId="0" fontId="4" fillId="0" borderId="5" xfId="0" applyFont="1" applyFill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justify" vertical="center" wrapText="1" readingOrder="2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 readingOrder="2"/>
    </xf>
    <xf numFmtId="0" fontId="5" fillId="0" borderId="0" xfId="0" applyFont="1" applyBorder="1" applyAlignment="1">
      <alignment horizontal="justify" vertical="center" wrapText="1" readingOrder="2"/>
    </xf>
    <xf numFmtId="0" fontId="6" fillId="0" borderId="5" xfId="0" applyFont="1" applyBorder="1" applyAlignment="1">
      <alignment horizontal="right" vertical="center" wrapText="1" readingOrder="2"/>
    </xf>
    <xf numFmtId="0" fontId="5" fillId="0" borderId="0" xfId="2" applyFont="1" applyBorder="1" applyAlignment="1">
      <alignment horizontal="right" vertical="center" wrapText="1" readingOrder="2"/>
    </xf>
    <xf numFmtId="0" fontId="4" fillId="0" borderId="9" xfId="2" applyFont="1" applyFill="1" applyBorder="1" applyAlignment="1">
      <alignment horizontal="right" vertical="center" wrapText="1"/>
    </xf>
    <xf numFmtId="0" fontId="4" fillId="0" borderId="2" xfId="2" applyFont="1" applyFill="1" applyBorder="1" applyAlignment="1">
      <alignment horizontal="right" vertical="center" wrapText="1"/>
    </xf>
    <xf numFmtId="3" fontId="8" fillId="5" borderId="0" xfId="0" applyNumberFormat="1" applyFont="1" applyFill="1"/>
    <xf numFmtId="0" fontId="6" fillId="0" borderId="1" xfId="0" applyFont="1" applyFill="1" applyBorder="1" applyAlignment="1">
      <alignment vertical="center" wrapText="1"/>
    </xf>
    <xf numFmtId="0" fontId="5" fillId="5" borderId="0" xfId="0" applyFont="1" applyFill="1"/>
    <xf numFmtId="0" fontId="6" fillId="0" borderId="1" xfId="0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vertical="center" wrapText="1"/>
    </xf>
    <xf numFmtId="3" fontId="21" fillId="5" borderId="0" xfId="0" applyNumberFormat="1" applyFont="1" applyFill="1"/>
    <xf numFmtId="1" fontId="6" fillId="0" borderId="1" xfId="0" applyNumberFormat="1" applyFont="1" applyFill="1" applyBorder="1" applyAlignment="1">
      <alignment vertical="center" wrapText="1"/>
    </xf>
    <xf numFmtId="1" fontId="5" fillId="5" borderId="0" xfId="0" applyNumberFormat="1" applyFont="1" applyFill="1"/>
    <xf numFmtId="1" fontId="5" fillId="6" borderId="0" xfId="0" applyNumberFormat="1" applyFont="1" applyFill="1"/>
    <xf numFmtId="0" fontId="6" fillId="0" borderId="1" xfId="0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19" fillId="5" borderId="0" xfId="0" applyFont="1" applyFill="1" applyAlignment="1">
      <alignment horizontal="right"/>
    </xf>
    <xf numFmtId="0" fontId="19" fillId="0" borderId="0" xfId="0" applyFont="1" applyAlignment="1">
      <alignment horizontal="right"/>
    </xf>
    <xf numFmtId="0" fontId="22" fillId="5" borderId="0" xfId="0" applyFont="1" applyFill="1" applyAlignment="1">
      <alignment horizontal="right"/>
    </xf>
    <xf numFmtId="0" fontId="19" fillId="6" borderId="0" xfId="0" applyFont="1" applyFill="1" applyAlignment="1">
      <alignment horizontal="right"/>
    </xf>
    <xf numFmtId="0" fontId="2" fillId="5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8" fillId="5" borderId="0" xfId="0" applyFont="1" applyFill="1" applyAlignment="1">
      <alignment horizontal="right"/>
    </xf>
    <xf numFmtId="0" fontId="2" fillId="6" borderId="0" xfId="0" applyFont="1" applyFill="1" applyAlignment="1">
      <alignment horizontal="right"/>
    </xf>
    <xf numFmtId="0" fontId="23" fillId="4" borderId="0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3" fontId="4" fillId="0" borderId="7" xfId="0" applyNumberFormat="1" applyFont="1" applyFill="1" applyBorder="1" applyAlignment="1">
      <alignment horizontal="left" vertical="center" wrapText="1"/>
    </xf>
    <xf numFmtId="3" fontId="4" fillId="0" borderId="9" xfId="0" applyNumberFormat="1" applyFont="1" applyFill="1" applyBorder="1" applyAlignment="1">
      <alignment horizontal="left" vertical="center" wrapText="1"/>
    </xf>
    <xf numFmtId="3" fontId="2" fillId="5" borderId="0" xfId="0" applyNumberFormat="1" applyFont="1" applyFill="1"/>
    <xf numFmtId="3" fontId="2" fillId="6" borderId="0" xfId="0" applyNumberFormat="1" applyFont="1" applyFill="1"/>
    <xf numFmtId="3" fontId="2" fillId="0" borderId="0" xfId="0" applyNumberFormat="1" applyFont="1"/>
    <xf numFmtId="0" fontId="4" fillId="0" borderId="7" xfId="0" applyFont="1" applyFill="1" applyBorder="1" applyAlignment="1">
      <alignment vertical="center" wrapText="1"/>
    </xf>
    <xf numFmtId="1" fontId="4" fillId="0" borderId="13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1" fontId="6" fillId="0" borderId="7" xfId="0" applyNumberFormat="1" applyFont="1" applyFill="1" applyBorder="1" applyAlignment="1">
      <alignment vertical="center" wrapText="1"/>
    </xf>
    <xf numFmtId="1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3" fontId="4" fillId="3" borderId="13" xfId="0" applyNumberFormat="1" applyFont="1" applyFill="1" applyBorder="1" applyAlignment="1">
      <alignment horizontal="left" vertical="center" wrapText="1"/>
    </xf>
    <xf numFmtId="164" fontId="4" fillId="0" borderId="13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3" fontId="1" fillId="0" borderId="0" xfId="2" applyNumberFormat="1"/>
    <xf numFmtId="1" fontId="4" fillId="0" borderId="13" xfId="0" applyNumberFormat="1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1" fontId="4" fillId="0" borderId="9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1" fontId="4" fillId="0" borderId="0" xfId="0" applyNumberFormat="1" applyFont="1" applyFill="1" applyBorder="1" applyAlignment="1">
      <alignment horizontal="left" vertical="center" wrapText="1"/>
    </xf>
    <xf numFmtId="3" fontId="4" fillId="0" borderId="13" xfId="0" applyNumberFormat="1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1" fillId="0" borderId="0" xfId="2" applyFill="1" applyAlignment="1">
      <alignment horizontal="right"/>
    </xf>
    <xf numFmtId="3" fontId="4" fillId="0" borderId="5" xfId="0" applyNumberFormat="1" applyFont="1" applyFill="1" applyBorder="1" applyAlignment="1">
      <alignment horizontal="right" vertical="center" wrapText="1"/>
    </xf>
    <xf numFmtId="0" fontId="2" fillId="8" borderId="0" xfId="0" applyFont="1" applyFill="1" applyAlignment="1"/>
    <xf numFmtId="1" fontId="4" fillId="0" borderId="7" xfId="0" applyNumberFormat="1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7" xfId="2" applyFont="1" applyFill="1" applyBorder="1" applyAlignment="1">
      <alignment vertical="center" wrapText="1"/>
    </xf>
    <xf numFmtId="0" fontId="3" fillId="0" borderId="13" xfId="2" applyFont="1" applyFill="1" applyBorder="1" applyAlignment="1">
      <alignment vertical="center" wrapText="1"/>
    </xf>
    <xf numFmtId="0" fontId="4" fillId="0" borderId="13" xfId="2" applyFont="1" applyFill="1" applyBorder="1" applyAlignment="1">
      <alignment vertical="center" wrapText="1"/>
    </xf>
    <xf numFmtId="0" fontId="2" fillId="0" borderId="13" xfId="2" applyFont="1" applyBorder="1"/>
    <xf numFmtId="0" fontId="2" fillId="0" borderId="6" xfId="0" applyFont="1" applyBorder="1"/>
    <xf numFmtId="0" fontId="3" fillId="0" borderId="1" xfId="0" applyFont="1" applyFill="1" applyBorder="1" applyAlignment="1">
      <alignment vertical="center" wrapText="1"/>
    </xf>
    <xf numFmtId="166" fontId="4" fillId="0" borderId="13" xfId="0" applyNumberFormat="1" applyFont="1" applyFill="1" applyBorder="1" applyAlignment="1">
      <alignment vertical="center" wrapText="1"/>
    </xf>
    <xf numFmtId="3" fontId="1" fillId="0" borderId="0" xfId="2" applyNumberFormat="1" applyFill="1"/>
    <xf numFmtId="3" fontId="4" fillId="0" borderId="13" xfId="2" applyNumberFormat="1" applyFont="1" applyFill="1" applyBorder="1" applyAlignment="1">
      <alignment vertical="center" wrapText="1"/>
    </xf>
    <xf numFmtId="164" fontId="4" fillId="0" borderId="13" xfId="2" applyNumberFormat="1" applyFont="1" applyFill="1" applyBorder="1" applyAlignment="1">
      <alignment vertical="center" wrapText="1"/>
    </xf>
    <xf numFmtId="0" fontId="4" fillId="0" borderId="7" xfId="2" applyFont="1" applyFill="1" applyBorder="1" applyAlignment="1">
      <alignment horizontal="right" vertical="center"/>
    </xf>
    <xf numFmtId="3" fontId="4" fillId="0" borderId="13" xfId="2" applyNumberFormat="1" applyFont="1" applyFill="1" applyBorder="1" applyAlignment="1">
      <alignment vertical="center"/>
    </xf>
    <xf numFmtId="164" fontId="1" fillId="0" borderId="0" xfId="2" applyNumberFormat="1" applyFill="1"/>
    <xf numFmtId="164" fontId="1" fillId="7" borderId="0" xfId="2" applyNumberFormat="1" applyFill="1"/>
    <xf numFmtId="164" fontId="1" fillId="5" borderId="0" xfId="2" applyNumberFormat="1" applyFill="1"/>
    <xf numFmtId="164" fontId="1" fillId="8" borderId="0" xfId="2" applyNumberFormat="1" applyFill="1"/>
    <xf numFmtId="164" fontId="9" fillId="0" borderId="0" xfId="2" applyNumberFormat="1" applyFont="1" applyFill="1"/>
    <xf numFmtId="164" fontId="9" fillId="5" borderId="0" xfId="2" applyNumberFormat="1" applyFont="1" applyFill="1"/>
    <xf numFmtId="164" fontId="1" fillId="0" borderId="0" xfId="2" applyNumberFormat="1" applyFont="1" applyFill="1"/>
    <xf numFmtId="164" fontId="2" fillId="5" borderId="0" xfId="0" applyNumberFormat="1" applyFont="1" applyFill="1"/>
    <xf numFmtId="164" fontId="2" fillId="6" borderId="0" xfId="0" applyNumberFormat="1" applyFont="1" applyFill="1"/>
    <xf numFmtId="164" fontId="2" fillId="0" borderId="0" xfId="0" applyNumberFormat="1" applyFont="1"/>
    <xf numFmtId="164" fontId="1" fillId="0" borderId="0" xfId="2" applyNumberFormat="1"/>
    <xf numFmtId="1" fontId="1" fillId="0" borderId="0" xfId="2" applyNumberFormat="1" applyFill="1" applyAlignment="1">
      <alignment horizontal="right"/>
    </xf>
    <xf numFmtId="1" fontId="3" fillId="0" borderId="0" xfId="2" applyNumberFormat="1" applyFont="1" applyFill="1" applyAlignment="1">
      <alignment horizontal="center" vertical="center"/>
    </xf>
    <xf numFmtId="3" fontId="1" fillId="8" borderId="0" xfId="2" applyNumberFormat="1" applyFill="1"/>
    <xf numFmtId="167" fontId="3" fillId="0" borderId="0" xfId="2" applyNumberFormat="1" applyFont="1" applyFill="1" applyAlignment="1">
      <alignment horizontal="center" vertical="center"/>
    </xf>
    <xf numFmtId="3" fontId="5" fillId="0" borderId="0" xfId="2" applyNumberFormat="1" applyFont="1" applyBorder="1" applyAlignment="1">
      <alignment horizontal="right" vertical="center" wrapText="1" readingOrder="2"/>
    </xf>
    <xf numFmtId="1" fontId="1" fillId="8" borderId="0" xfId="2" applyNumberFormat="1" applyFill="1"/>
    <xf numFmtId="1" fontId="1" fillId="7" borderId="0" xfId="2" applyNumberFormat="1" applyFill="1"/>
    <xf numFmtId="1" fontId="1" fillId="5" borderId="0" xfId="2" applyNumberFormat="1" applyFill="1"/>
    <xf numFmtId="1" fontId="9" fillId="5" borderId="0" xfId="2" applyNumberFormat="1" applyFont="1" applyFill="1"/>
    <xf numFmtId="1" fontId="1" fillId="0" borderId="0" xfId="2" applyNumberFormat="1" applyFill="1"/>
    <xf numFmtId="1" fontId="1" fillId="0" borderId="0" xfId="2" applyNumberFormat="1" applyFont="1" applyFill="1"/>
    <xf numFmtId="1" fontId="2" fillId="5" borderId="0" xfId="0" applyNumberFormat="1" applyFont="1" applyFill="1"/>
    <xf numFmtId="1" fontId="2" fillId="6" borderId="0" xfId="0" applyNumberFormat="1" applyFont="1" applyFill="1"/>
    <xf numFmtId="1" fontId="2" fillId="0" borderId="0" xfId="0" applyNumberFormat="1" applyFont="1"/>
    <xf numFmtId="0" fontId="5" fillId="0" borderId="0" xfId="0" applyFont="1" applyFill="1" applyBorder="1" applyAlignment="1">
      <alignment horizontal="right" vertical="center" wrapText="1" readingOrder="2"/>
    </xf>
    <xf numFmtId="0" fontId="5" fillId="0" borderId="0" xfId="2" applyFont="1" applyBorder="1" applyAlignment="1">
      <alignment horizontal="right" vertical="center" wrapText="1" readingOrder="2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right" vertical="center" readingOrder="2"/>
    </xf>
    <xf numFmtId="165" fontId="4" fillId="2" borderId="1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/>
    </xf>
    <xf numFmtId="0" fontId="2" fillId="0" borderId="0" xfId="2" applyFont="1" applyBorder="1"/>
    <xf numFmtId="0" fontId="2" fillId="0" borderId="4" xfId="0" applyFont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2" applyFont="1" applyFill="1" applyBorder="1" applyAlignment="1">
      <alignment horizontal="right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right" vertical="center" wrapText="1"/>
    </xf>
    <xf numFmtId="1" fontId="4" fillId="10" borderId="13" xfId="0" applyNumberFormat="1" applyFont="1" applyFill="1" applyBorder="1" applyAlignment="1">
      <alignment vertical="center" wrapText="1"/>
    </xf>
    <xf numFmtId="3" fontId="4" fillId="10" borderId="13" xfId="0" applyNumberFormat="1" applyFont="1" applyFill="1" applyBorder="1" applyAlignment="1">
      <alignment vertical="center" wrapText="1"/>
    </xf>
    <xf numFmtId="3" fontId="4" fillId="10" borderId="13" xfId="0" applyNumberFormat="1" applyFont="1" applyFill="1" applyBorder="1" applyAlignment="1">
      <alignment horizontal="left" vertical="center" wrapText="1"/>
    </xf>
    <xf numFmtId="164" fontId="4" fillId="10" borderId="13" xfId="0" applyNumberFormat="1" applyFont="1" applyFill="1" applyBorder="1" applyAlignment="1">
      <alignment vertical="center" wrapText="1"/>
    </xf>
    <xf numFmtId="0" fontId="4" fillId="10" borderId="13" xfId="0" applyFont="1" applyFill="1" applyBorder="1" applyAlignment="1">
      <alignment vertical="center" wrapText="1"/>
    </xf>
    <xf numFmtId="0" fontId="6" fillId="10" borderId="3" xfId="0" applyFont="1" applyFill="1" applyBorder="1" applyAlignment="1">
      <alignment horizontal="right" vertical="center" wrapText="1"/>
    </xf>
    <xf numFmtId="0" fontId="4" fillId="10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vertical="center" wrapText="1"/>
    </xf>
    <xf numFmtId="0" fontId="4" fillId="10" borderId="13" xfId="0" applyFont="1" applyFill="1" applyBorder="1" applyAlignment="1">
      <alignment horizontal="right" vertical="center" wrapText="1"/>
    </xf>
    <xf numFmtId="1" fontId="4" fillId="10" borderId="9" xfId="0" applyNumberFormat="1" applyFont="1" applyFill="1" applyBorder="1" applyAlignment="1">
      <alignment vertical="center" wrapText="1"/>
    </xf>
    <xf numFmtId="1" fontId="4" fillId="10" borderId="1" xfId="0" applyNumberFormat="1" applyFont="1" applyFill="1" applyBorder="1" applyAlignment="1">
      <alignment vertical="center" wrapText="1"/>
    </xf>
    <xf numFmtId="1" fontId="4" fillId="10" borderId="0" xfId="0" applyNumberFormat="1" applyFont="1" applyFill="1" applyBorder="1" applyAlignment="1">
      <alignment vertical="center" wrapText="1"/>
    </xf>
    <xf numFmtId="164" fontId="4" fillId="10" borderId="9" xfId="0" applyNumberFormat="1" applyFont="1" applyFill="1" applyBorder="1" applyAlignment="1">
      <alignment vertical="center" wrapText="1"/>
    </xf>
    <xf numFmtId="164" fontId="4" fillId="10" borderId="1" xfId="0" applyNumberFormat="1" applyFont="1" applyFill="1" applyBorder="1" applyAlignment="1">
      <alignment vertical="center" wrapText="1"/>
    </xf>
    <xf numFmtId="164" fontId="4" fillId="10" borderId="0" xfId="0" applyNumberFormat="1" applyFont="1" applyFill="1" applyBorder="1" applyAlignment="1">
      <alignment vertical="center" wrapText="1"/>
    </xf>
    <xf numFmtId="164" fontId="4" fillId="10" borderId="13" xfId="0" applyNumberFormat="1" applyFont="1" applyFill="1" applyBorder="1" applyAlignment="1">
      <alignment horizontal="left" vertical="center" wrapText="1"/>
    </xf>
    <xf numFmtId="0" fontId="4" fillId="10" borderId="1" xfId="2" applyFont="1" applyFill="1" applyBorder="1" applyAlignment="1">
      <alignment vertical="center" wrapText="1"/>
    </xf>
    <xf numFmtId="0" fontId="4" fillId="10" borderId="1" xfId="2" applyFont="1" applyFill="1" applyBorder="1" applyAlignment="1">
      <alignment horizontal="left" vertical="center" wrapText="1"/>
    </xf>
    <xf numFmtId="0" fontId="4" fillId="10" borderId="7" xfId="2" applyFont="1" applyFill="1" applyBorder="1" applyAlignment="1">
      <alignment vertical="center" wrapText="1"/>
    </xf>
    <xf numFmtId="0" fontId="15" fillId="10" borderId="7" xfId="0" applyFont="1" applyFill="1" applyBorder="1" applyAlignment="1">
      <alignment vertical="center" wrapText="1"/>
    </xf>
    <xf numFmtId="164" fontId="4" fillId="10" borderId="10" xfId="0" applyNumberFormat="1" applyFont="1" applyFill="1" applyBorder="1" applyAlignment="1">
      <alignment vertical="center" wrapText="1"/>
    </xf>
    <xf numFmtId="3" fontId="4" fillId="10" borderId="10" xfId="0" applyNumberFormat="1" applyFont="1" applyFill="1" applyBorder="1" applyAlignment="1">
      <alignment horizontal="left" vertical="center" wrapText="1"/>
    </xf>
    <xf numFmtId="1" fontId="4" fillId="10" borderId="7" xfId="0" applyNumberFormat="1" applyFont="1" applyFill="1" applyBorder="1" applyAlignment="1">
      <alignment horizontal="left" vertical="center" wrapText="1"/>
    </xf>
    <xf numFmtId="0" fontId="4" fillId="10" borderId="10" xfId="0" applyFont="1" applyFill="1" applyBorder="1" applyAlignment="1">
      <alignment vertical="center" wrapText="1"/>
    </xf>
    <xf numFmtId="1" fontId="4" fillId="10" borderId="10" xfId="0" applyNumberFormat="1" applyFont="1" applyFill="1" applyBorder="1" applyAlignment="1">
      <alignment vertical="center" wrapText="1"/>
    </xf>
    <xf numFmtId="3" fontId="4" fillId="10" borderId="10" xfId="0" applyNumberFormat="1" applyFont="1" applyFill="1" applyBorder="1" applyAlignment="1">
      <alignment vertical="center" wrapText="1"/>
    </xf>
    <xf numFmtId="0" fontId="5" fillId="10" borderId="3" xfId="2" applyFont="1" applyFill="1" applyBorder="1" applyAlignment="1">
      <alignment horizontal="right" vertical="center" wrapText="1"/>
    </xf>
    <xf numFmtId="0" fontId="5" fillId="10" borderId="3" xfId="2" applyFont="1" applyFill="1" applyBorder="1" applyAlignment="1">
      <alignment vertical="center" wrapText="1"/>
    </xf>
    <xf numFmtId="0" fontId="3" fillId="9" borderId="4" xfId="2" applyFont="1" applyFill="1" applyBorder="1" applyAlignment="1">
      <alignment horizontal="right" vertical="center" wrapText="1"/>
    </xf>
    <xf numFmtId="0" fontId="3" fillId="9" borderId="6" xfId="2" applyFont="1" applyFill="1" applyBorder="1" applyAlignment="1">
      <alignment horizontal="right" vertical="center" wrapText="1"/>
    </xf>
    <xf numFmtId="0" fontId="10" fillId="10" borderId="3" xfId="2" applyFont="1" applyFill="1" applyBorder="1" applyAlignment="1">
      <alignment horizontal="right" vertical="center" wrapText="1"/>
    </xf>
    <xf numFmtId="0" fontId="10" fillId="10" borderId="3" xfId="2" applyFont="1" applyFill="1" applyBorder="1" applyAlignment="1">
      <alignment vertical="center" wrapText="1"/>
    </xf>
    <xf numFmtId="9" fontId="10" fillId="10" borderId="3" xfId="1" applyFont="1" applyFill="1" applyBorder="1" applyAlignment="1">
      <alignment horizontal="right" vertical="center" wrapText="1"/>
    </xf>
    <xf numFmtId="9" fontId="5" fillId="10" borderId="3" xfId="1" applyFont="1" applyFill="1" applyBorder="1" applyAlignment="1">
      <alignment horizontal="right" vertical="center" wrapText="1"/>
    </xf>
    <xf numFmtId="0" fontId="3" fillId="9" borderId="6" xfId="2" applyFont="1" applyFill="1" applyBorder="1" applyAlignment="1">
      <alignment horizontal="center" vertical="center" wrapText="1"/>
    </xf>
    <xf numFmtId="9" fontId="5" fillId="9" borderId="4" xfId="1" applyFont="1" applyFill="1" applyBorder="1" applyAlignment="1">
      <alignment horizontal="right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17" fillId="9" borderId="0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right" vertical="center" wrapText="1"/>
    </xf>
    <xf numFmtId="0" fontId="17" fillId="10" borderId="3" xfId="0" applyFont="1" applyFill="1" applyBorder="1" applyAlignment="1">
      <alignment horizontal="right" vertical="center" wrapText="1"/>
    </xf>
    <xf numFmtId="165" fontId="4" fillId="10" borderId="1" xfId="0" applyNumberFormat="1" applyFont="1" applyFill="1" applyBorder="1" applyAlignment="1">
      <alignment horizontal="right" vertical="center"/>
    </xf>
    <xf numFmtId="165" fontId="4" fillId="10" borderId="1" xfId="0" applyNumberFormat="1" applyFont="1" applyFill="1" applyBorder="1" applyAlignment="1">
      <alignment vertical="center"/>
    </xf>
    <xf numFmtId="165" fontId="4" fillId="10" borderId="12" xfId="0" applyNumberFormat="1" applyFont="1" applyFill="1" applyBorder="1" applyAlignment="1">
      <alignment horizontal="right" vertical="center"/>
    </xf>
    <xf numFmtId="165" fontId="4" fillId="10" borderId="12" xfId="0" applyNumberFormat="1" applyFont="1" applyFill="1" applyBorder="1" applyAlignment="1">
      <alignment vertical="center"/>
    </xf>
    <xf numFmtId="165" fontId="4" fillId="10" borderId="1" xfId="0" applyNumberFormat="1" applyFont="1" applyFill="1" applyBorder="1" applyAlignment="1">
      <alignment vertical="center" wrapText="1"/>
    </xf>
    <xf numFmtId="165" fontId="4" fillId="10" borderId="1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 wrapText="1"/>
    </xf>
    <xf numFmtId="168" fontId="4" fillId="0" borderId="1" xfId="4" applyNumberFormat="1" applyFont="1" applyFill="1" applyBorder="1" applyAlignment="1">
      <alignment horizontal="left" vertical="center" wrapText="1"/>
    </xf>
    <xf numFmtId="168" fontId="4" fillId="0" borderId="9" xfId="4" applyNumberFormat="1" applyFont="1" applyFill="1" applyBorder="1" applyAlignment="1">
      <alignment horizontal="left"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168" fontId="4" fillId="10" borderId="1" xfId="4" applyNumberFormat="1" applyFont="1" applyFill="1" applyBorder="1" applyAlignment="1">
      <alignment horizontal="left" vertical="center" wrapText="1"/>
    </xf>
    <xf numFmtId="168" fontId="4" fillId="0" borderId="13" xfId="4" applyNumberFormat="1" applyFont="1" applyFill="1" applyBorder="1" applyAlignment="1">
      <alignment horizontal="left" vertical="center" wrapText="1"/>
    </xf>
    <xf numFmtId="168" fontId="4" fillId="10" borderId="13" xfId="4" applyNumberFormat="1" applyFont="1" applyFill="1" applyBorder="1" applyAlignment="1">
      <alignment vertical="center" wrapText="1"/>
    </xf>
    <xf numFmtId="168" fontId="4" fillId="10" borderId="9" xfId="4" applyNumberFormat="1" applyFont="1" applyFill="1" applyBorder="1" applyAlignment="1">
      <alignment vertical="center" wrapText="1"/>
    </xf>
    <xf numFmtId="168" fontId="4" fillId="10" borderId="1" xfId="4" applyNumberFormat="1" applyFont="1" applyFill="1" applyBorder="1" applyAlignment="1">
      <alignment vertical="center" wrapText="1"/>
    </xf>
    <xf numFmtId="168" fontId="4" fillId="10" borderId="0" xfId="4" applyNumberFormat="1" applyFont="1" applyFill="1" applyBorder="1" applyAlignment="1">
      <alignment vertical="center" wrapText="1"/>
    </xf>
    <xf numFmtId="169" fontId="4" fillId="0" borderId="0" xfId="4" applyNumberFormat="1" applyFont="1" applyFill="1" applyBorder="1" applyAlignment="1">
      <alignment horizontal="left" vertical="center" wrapText="1"/>
    </xf>
    <xf numFmtId="169" fontId="4" fillId="0" borderId="13" xfId="4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right" vertical="center" wrapText="1" readingOrder="2"/>
    </xf>
    <xf numFmtId="0" fontId="5" fillId="0" borderId="5" xfId="0" applyFont="1" applyBorder="1" applyAlignment="1">
      <alignment horizontal="right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3" fillId="9" borderId="6" xfId="0" applyFont="1" applyFill="1" applyBorder="1" applyAlignment="1">
      <alignment horizontal="right" vertical="center" wrapText="1"/>
    </xf>
    <xf numFmtId="0" fontId="3" fillId="9" borderId="4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0" fillId="4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 readingOrder="2"/>
    </xf>
    <xf numFmtId="0" fontId="5" fillId="0" borderId="0" xfId="0" applyFont="1" applyBorder="1" applyAlignment="1">
      <alignment horizontal="right" vertical="center" wrapText="1" readingOrder="2"/>
    </xf>
    <xf numFmtId="0" fontId="3" fillId="10" borderId="13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right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justify" vertical="center" wrapText="1" readingOrder="2"/>
    </xf>
    <xf numFmtId="0" fontId="3" fillId="9" borderId="6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5" fillId="0" borderId="0" xfId="2" applyFont="1" applyBorder="1" applyAlignment="1">
      <alignment horizontal="right" vertical="center" wrapText="1" readingOrder="2"/>
    </xf>
    <xf numFmtId="0" fontId="2" fillId="0" borderId="0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right" vertical="center" wrapText="1"/>
    </xf>
    <xf numFmtId="0" fontId="3" fillId="9" borderId="1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right" vertical="center" wrapText="1"/>
    </xf>
    <xf numFmtId="0" fontId="3" fillId="9" borderId="6" xfId="2" applyFont="1" applyFill="1" applyBorder="1" applyAlignment="1">
      <alignment horizontal="right" vertical="center" wrapText="1"/>
    </xf>
    <xf numFmtId="0" fontId="3" fillId="9" borderId="4" xfId="2" applyFont="1" applyFill="1" applyBorder="1" applyAlignment="1">
      <alignment horizontal="right" vertical="center" wrapText="1"/>
    </xf>
    <xf numFmtId="0" fontId="3" fillId="0" borderId="1" xfId="2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 readingOrder="2"/>
    </xf>
    <xf numFmtId="0" fontId="3" fillId="0" borderId="7" xfId="2" applyFont="1" applyFill="1" applyBorder="1" applyAlignment="1">
      <alignment horizontal="right" vertical="center" wrapText="1"/>
    </xf>
    <xf numFmtId="0" fontId="3" fillId="0" borderId="13" xfId="2" applyFont="1" applyFill="1" applyBorder="1" applyAlignment="1">
      <alignment horizontal="right" vertical="center" wrapText="1"/>
    </xf>
    <xf numFmtId="0" fontId="3" fillId="10" borderId="10" xfId="0" applyFont="1" applyFill="1" applyBorder="1" applyAlignment="1">
      <alignment horizontal="right" vertical="center" wrapText="1"/>
    </xf>
    <xf numFmtId="0" fontId="3" fillId="9" borderId="6" xfId="2" applyFont="1" applyFill="1" applyBorder="1" applyAlignment="1">
      <alignment horizontal="center" vertical="center" wrapText="1"/>
    </xf>
    <xf numFmtId="0" fontId="3" fillId="9" borderId="4" xfId="2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right" vertical="center" wrapText="1"/>
    </xf>
    <xf numFmtId="0" fontId="3" fillId="0" borderId="5" xfId="2" applyFont="1" applyFill="1" applyBorder="1" applyAlignment="1">
      <alignment horizontal="right" vertical="center" wrapText="1"/>
    </xf>
    <xf numFmtId="0" fontId="5" fillId="0" borderId="0" xfId="2" applyFont="1" applyBorder="1" applyAlignment="1">
      <alignment horizontal="right" vertical="top" wrapText="1" readingOrder="2"/>
    </xf>
    <xf numFmtId="0" fontId="2" fillId="0" borderId="0" xfId="2" applyFont="1" applyBorder="1" applyAlignment="1">
      <alignment horizontal="center" vertical="center" wrapText="1"/>
    </xf>
    <xf numFmtId="0" fontId="3" fillId="0" borderId="0" xfId="2" applyFont="1" applyFill="1" applyBorder="1" applyAlignment="1">
      <alignment horizontal="right" vertical="center" wrapText="1"/>
    </xf>
    <xf numFmtId="9" fontId="2" fillId="0" borderId="0" xfId="1" applyFont="1" applyBorder="1" applyAlignment="1">
      <alignment horizontal="center" vertical="center" wrapText="1"/>
    </xf>
    <xf numFmtId="9" fontId="3" fillId="9" borderId="6" xfId="1" applyFont="1" applyFill="1" applyBorder="1" applyAlignment="1">
      <alignment horizontal="right" vertical="center" wrapText="1"/>
    </xf>
    <xf numFmtId="9" fontId="3" fillId="9" borderId="4" xfId="1" applyFont="1" applyFill="1" applyBorder="1" applyAlignment="1">
      <alignment horizontal="right" vertical="center" wrapText="1"/>
    </xf>
    <xf numFmtId="9" fontId="3" fillId="9" borderId="6" xfId="1" applyFont="1" applyFill="1" applyBorder="1" applyAlignment="1">
      <alignment horizontal="center" vertical="center" wrapText="1"/>
    </xf>
    <xf numFmtId="9" fontId="2" fillId="0" borderId="10" xfId="1" applyFont="1" applyBorder="1" applyAlignment="1">
      <alignment horizontal="right" vertical="center" wrapText="1"/>
    </xf>
    <xf numFmtId="0" fontId="5" fillId="0" borderId="0" xfId="2" applyFont="1" applyFill="1" applyBorder="1" applyAlignment="1">
      <alignment horizontal="right" vertical="center" wrapText="1" readingOrder="2"/>
    </xf>
    <xf numFmtId="0" fontId="3" fillId="0" borderId="4" xfId="2" applyFont="1" applyBorder="1" applyAlignment="1">
      <alignment horizontal="right" vertical="center" wrapText="1" readingOrder="2"/>
    </xf>
    <xf numFmtId="0" fontId="3" fillId="0" borderId="0" xfId="2" applyFont="1" applyAlignment="1">
      <alignment horizontal="center" vertical="center" wrapText="1"/>
    </xf>
    <xf numFmtId="9" fontId="3" fillId="0" borderId="5" xfId="1" applyFont="1" applyFill="1" applyBorder="1" applyAlignment="1">
      <alignment horizontal="center" vertical="center" wrapText="1"/>
    </xf>
    <xf numFmtId="9" fontId="3" fillId="0" borderId="4" xfId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 wrapText="1"/>
    </xf>
    <xf numFmtId="0" fontId="3" fillId="9" borderId="0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right" vertical="center" wrapText="1" readingOrder="2"/>
    </xf>
    <xf numFmtId="0" fontId="5" fillId="0" borderId="5" xfId="0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right" vertical="center" readingOrder="2"/>
    </xf>
    <xf numFmtId="0" fontId="13" fillId="0" borderId="6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 wrapText="1"/>
    </xf>
  </cellXfs>
  <cellStyles count="5">
    <cellStyle name="Comma" xfId="4" builtinId="3"/>
    <cellStyle name="Normal" xfId="0" builtinId="0"/>
    <cellStyle name="Normal 2" xfId="2"/>
    <cellStyle name="Percent" xfId="1" builtinId="5"/>
    <cellStyle name="عنوان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W44"/>
  <sheetViews>
    <sheetView rightToLeft="1" view="pageBreakPreview" zoomScaleNormal="75" zoomScaleSheetLayoutView="100" workbookViewId="0">
      <selection activeCell="B31" sqref="B31:E31"/>
    </sheetView>
  </sheetViews>
  <sheetFormatPr defaultColWidth="5.7109375" defaultRowHeight="18" customHeight="1" x14ac:dyDescent="0.25"/>
  <cols>
    <col min="1" max="1" width="3.5703125" style="2" customWidth="1"/>
    <col min="2" max="2" width="11.140625" style="2" customWidth="1"/>
    <col min="3" max="3" width="14" style="2" customWidth="1"/>
    <col min="4" max="4" width="18.7109375" style="2" customWidth="1"/>
    <col min="5" max="5" width="14" style="2" customWidth="1"/>
    <col min="6" max="6" width="14.28515625" style="2" customWidth="1"/>
    <col min="7" max="7" width="0.85546875" style="2" customWidth="1"/>
    <col min="8" max="8" width="14.85546875" style="2" customWidth="1"/>
    <col min="9" max="9" width="15.7109375" style="2" customWidth="1"/>
    <col min="10" max="10" width="14.42578125" style="2" customWidth="1"/>
    <col min="11" max="11" width="19.5703125" style="2" customWidth="1"/>
    <col min="12" max="13" width="5.7109375" style="2"/>
    <col min="14" max="14" width="7.42578125" style="2" customWidth="1"/>
    <col min="15" max="15" width="13.140625" style="2" customWidth="1"/>
    <col min="16" max="16" width="11.28515625" style="2" customWidth="1"/>
    <col min="17" max="17" width="10.7109375" style="2" customWidth="1"/>
    <col min="18" max="20" width="11.7109375" style="2" customWidth="1"/>
    <col min="21" max="21" width="14.7109375" style="2" customWidth="1"/>
    <col min="22" max="22" width="11.85546875" style="2" customWidth="1"/>
    <col min="23" max="23" width="13.42578125" style="2" customWidth="1"/>
    <col min="24" max="16384" width="5.7109375" style="2"/>
  </cols>
  <sheetData>
    <row r="1" spans="1:23" ht="28.5" customHeight="1" x14ac:dyDescent="0.25">
      <c r="A1" s="349" t="s">
        <v>147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23" ht="16.5" customHeight="1" thickBot="1" x14ac:dyDescent="0.3">
      <c r="A2" s="350" t="s">
        <v>117</v>
      </c>
      <c r="B2" s="350"/>
      <c r="C2" s="48"/>
      <c r="D2" s="48"/>
      <c r="E2" s="48"/>
      <c r="F2" s="99"/>
      <c r="G2" s="99"/>
      <c r="H2" s="48"/>
      <c r="I2" s="99"/>
      <c r="J2" s="48"/>
      <c r="K2" s="48"/>
    </row>
    <row r="3" spans="1:23" ht="38.25" customHeight="1" thickTop="1" x14ac:dyDescent="0.25">
      <c r="A3" s="351" t="s">
        <v>0</v>
      </c>
      <c r="B3" s="351"/>
      <c r="C3" s="351" t="s">
        <v>92</v>
      </c>
      <c r="D3" s="351" t="s">
        <v>89</v>
      </c>
      <c r="E3" s="344" t="s">
        <v>93</v>
      </c>
      <c r="F3" s="344"/>
      <c r="G3" s="279"/>
      <c r="H3" s="344" t="s">
        <v>94</v>
      </c>
      <c r="I3" s="344"/>
      <c r="J3" s="351" t="s">
        <v>151</v>
      </c>
      <c r="K3" s="351" t="s">
        <v>95</v>
      </c>
      <c r="L3" s="355" t="s">
        <v>138</v>
      </c>
      <c r="M3" s="355" t="s">
        <v>139</v>
      </c>
      <c r="N3" s="357" t="s">
        <v>14</v>
      </c>
      <c r="O3" s="353" t="s">
        <v>19</v>
      </c>
      <c r="P3" s="353"/>
      <c r="Q3" s="353"/>
      <c r="R3" s="353" t="s">
        <v>44</v>
      </c>
      <c r="S3" s="353"/>
      <c r="T3" s="353"/>
      <c r="U3" s="354" t="s">
        <v>46</v>
      </c>
      <c r="V3" s="354"/>
      <c r="W3" s="354"/>
    </row>
    <row r="4" spans="1:23" ht="21.75" customHeight="1" x14ac:dyDescent="0.25">
      <c r="A4" s="352"/>
      <c r="B4" s="352"/>
      <c r="C4" s="352"/>
      <c r="D4" s="352"/>
      <c r="E4" s="281" t="s">
        <v>90</v>
      </c>
      <c r="F4" s="281" t="s">
        <v>91</v>
      </c>
      <c r="G4" s="280"/>
      <c r="H4" s="281" t="s">
        <v>90</v>
      </c>
      <c r="I4" s="281" t="s">
        <v>91</v>
      </c>
      <c r="J4" s="352"/>
      <c r="K4" s="352"/>
      <c r="L4" s="356"/>
      <c r="M4" s="356"/>
      <c r="N4" s="357"/>
      <c r="O4" s="115" t="s">
        <v>88</v>
      </c>
      <c r="P4" s="115" t="s">
        <v>140</v>
      </c>
      <c r="Q4" s="191" t="s">
        <v>14</v>
      </c>
      <c r="R4" s="115" t="s">
        <v>88</v>
      </c>
      <c r="S4" s="115" t="s">
        <v>140</v>
      </c>
      <c r="T4" s="191" t="s">
        <v>14</v>
      </c>
      <c r="U4" s="115" t="s">
        <v>88</v>
      </c>
      <c r="V4" s="115" t="s">
        <v>140</v>
      </c>
      <c r="W4" s="191" t="s">
        <v>14</v>
      </c>
    </row>
    <row r="5" spans="1:23" s="4" customFormat="1" ht="15" customHeight="1" x14ac:dyDescent="0.25">
      <c r="A5" s="348" t="s">
        <v>1</v>
      </c>
      <c r="B5" s="348"/>
      <c r="C5" s="329" t="s">
        <v>86</v>
      </c>
      <c r="D5" s="143" t="s">
        <v>86</v>
      </c>
      <c r="E5" s="153" t="s">
        <v>86</v>
      </c>
      <c r="F5" s="153" t="s">
        <v>86</v>
      </c>
      <c r="G5" s="132"/>
      <c r="H5" s="153" t="s">
        <v>86</v>
      </c>
      <c r="I5" s="225" t="s">
        <v>86</v>
      </c>
      <c r="J5" s="153" t="s">
        <v>86</v>
      </c>
      <c r="K5" s="153" t="s">
        <v>86</v>
      </c>
      <c r="L5" s="153" t="s">
        <v>86</v>
      </c>
      <c r="M5" s="106" t="s">
        <v>86</v>
      </c>
      <c r="O5" s="183" t="s">
        <v>86</v>
      </c>
      <c r="P5" s="187" t="s">
        <v>86</v>
      </c>
      <c r="Q5" s="187" t="s">
        <v>86</v>
      </c>
      <c r="R5" s="153" t="s">
        <v>86</v>
      </c>
      <c r="S5" s="106" t="s">
        <v>86</v>
      </c>
      <c r="T5" s="153"/>
      <c r="U5" s="153" t="s">
        <v>86</v>
      </c>
      <c r="V5" s="106" t="s">
        <v>86</v>
      </c>
    </row>
    <row r="6" spans="1:23" s="4" customFormat="1" ht="15" customHeight="1" x14ac:dyDescent="0.25">
      <c r="A6" s="345" t="s">
        <v>2</v>
      </c>
      <c r="B6" s="345"/>
      <c r="C6" s="11">
        <v>2</v>
      </c>
      <c r="D6" s="17">
        <v>3000</v>
      </c>
      <c r="E6" s="192">
        <v>3000</v>
      </c>
      <c r="F6" s="17">
        <f>E6*365</f>
        <v>1095000</v>
      </c>
      <c r="G6" s="12"/>
      <c r="H6" s="330">
        <v>2800</v>
      </c>
      <c r="I6" s="17">
        <f>H6*365</f>
        <v>1022000</v>
      </c>
      <c r="J6" s="12">
        <f>H6/E6*100</f>
        <v>93.333333333333329</v>
      </c>
      <c r="K6" s="12">
        <f>H6/D6*100</f>
        <v>93.333333333333329</v>
      </c>
      <c r="L6" s="172">
        <v>0</v>
      </c>
      <c r="M6" s="172">
        <v>2</v>
      </c>
      <c r="N6" s="173">
        <f>SUM(L6:M6)</f>
        <v>2</v>
      </c>
      <c r="O6" s="183">
        <v>0</v>
      </c>
      <c r="P6" s="187">
        <v>3000</v>
      </c>
      <c r="Q6" s="4">
        <f>SUM(O6:P6)</f>
        <v>3000</v>
      </c>
      <c r="R6" s="11">
        <v>0</v>
      </c>
      <c r="S6" s="17">
        <v>3000</v>
      </c>
      <c r="T6" s="11">
        <f>SUM(R6:S6)</f>
        <v>3000</v>
      </c>
      <c r="U6" s="11">
        <v>0</v>
      </c>
      <c r="V6" s="17">
        <v>2800</v>
      </c>
      <c r="W6" s="4">
        <f>SUM(U6:V6)</f>
        <v>2800</v>
      </c>
    </row>
    <row r="7" spans="1:23" s="4" customFormat="1" ht="15" customHeight="1" x14ac:dyDescent="0.25">
      <c r="A7" s="345" t="s">
        <v>3</v>
      </c>
      <c r="B7" s="345"/>
      <c r="C7" s="11">
        <v>0</v>
      </c>
      <c r="D7" s="11">
        <v>0</v>
      </c>
      <c r="E7" s="193">
        <v>0</v>
      </c>
      <c r="F7" s="17">
        <f t="shared" ref="F7:F20" si="0">E7*365</f>
        <v>0</v>
      </c>
      <c r="G7" s="53"/>
      <c r="H7" s="193">
        <v>0</v>
      </c>
      <c r="I7" s="17">
        <f t="shared" ref="I7:J20" si="1">H7*365</f>
        <v>0</v>
      </c>
      <c r="J7" s="12">
        <f t="shared" si="1"/>
        <v>0</v>
      </c>
      <c r="K7" s="12">
        <v>0</v>
      </c>
      <c r="L7" s="172">
        <v>0</v>
      </c>
      <c r="M7" s="172">
        <v>0</v>
      </c>
      <c r="N7" s="173">
        <f>SUM(L7:M7)</f>
        <v>0</v>
      </c>
      <c r="O7" s="183">
        <v>0</v>
      </c>
      <c r="P7" s="187">
        <v>0</v>
      </c>
      <c r="Q7" s="4">
        <f>SUM(O7:P7)</f>
        <v>0</v>
      </c>
      <c r="R7" s="10">
        <v>0</v>
      </c>
      <c r="S7" s="11">
        <v>0</v>
      </c>
      <c r="T7" s="10">
        <f>SUM(R7:S7)</f>
        <v>0</v>
      </c>
      <c r="U7" s="10">
        <v>0</v>
      </c>
      <c r="V7" s="11">
        <v>0</v>
      </c>
      <c r="W7" s="4">
        <f>SUM(U7:V7)</f>
        <v>0</v>
      </c>
    </row>
    <row r="8" spans="1:23" ht="15" customHeight="1" x14ac:dyDescent="0.25">
      <c r="A8" s="345" t="s">
        <v>4</v>
      </c>
      <c r="B8" s="345"/>
      <c r="C8" s="106" t="s">
        <v>86</v>
      </c>
      <c r="D8" s="17" t="s">
        <v>86</v>
      </c>
      <c r="E8" s="133" t="s">
        <v>86</v>
      </c>
      <c r="F8" s="133" t="s">
        <v>86</v>
      </c>
      <c r="G8" s="53"/>
      <c r="H8" s="133" t="s">
        <v>86</v>
      </c>
      <c r="I8" s="133" t="s">
        <v>86</v>
      </c>
      <c r="J8" s="133" t="s">
        <v>86</v>
      </c>
      <c r="K8" s="133" t="s">
        <v>86</v>
      </c>
      <c r="L8" s="174" t="s">
        <v>86</v>
      </c>
      <c r="M8" s="174" t="s">
        <v>86</v>
      </c>
      <c r="N8" s="3"/>
      <c r="O8" s="184" t="s">
        <v>86</v>
      </c>
      <c r="P8" s="188" t="s">
        <v>86</v>
      </c>
      <c r="Q8" s="188" t="s">
        <v>86</v>
      </c>
      <c r="R8" s="106" t="s">
        <v>86</v>
      </c>
      <c r="S8" s="106" t="s">
        <v>86</v>
      </c>
      <c r="T8" s="106"/>
      <c r="U8" s="106" t="s">
        <v>86</v>
      </c>
      <c r="V8" s="106" t="s">
        <v>86</v>
      </c>
    </row>
    <row r="9" spans="1:23" s="4" customFormat="1" ht="15" customHeight="1" x14ac:dyDescent="0.25">
      <c r="A9" s="345" t="s">
        <v>36</v>
      </c>
      <c r="B9" s="345"/>
      <c r="C9" s="11">
        <v>9</v>
      </c>
      <c r="D9" s="17">
        <v>955000</v>
      </c>
      <c r="E9" s="194">
        <v>1193400</v>
      </c>
      <c r="F9" s="17">
        <f t="shared" si="0"/>
        <v>435591000</v>
      </c>
      <c r="G9" s="116"/>
      <c r="H9" s="194">
        <v>955000</v>
      </c>
      <c r="I9" s="17">
        <f t="shared" si="1"/>
        <v>348575000</v>
      </c>
      <c r="J9" s="12">
        <f t="shared" ref="J9:J21" si="2">H9/E9*100</f>
        <v>80.023462376403558</v>
      </c>
      <c r="K9" s="12">
        <f t="shared" ref="K9:K21" si="3">H9/D9*100</f>
        <v>100</v>
      </c>
      <c r="L9" s="172">
        <v>4</v>
      </c>
      <c r="M9" s="172">
        <v>5</v>
      </c>
      <c r="N9" s="173">
        <f t="shared" ref="N9:N21" si="4">SUM(L9:M9)</f>
        <v>9</v>
      </c>
      <c r="O9" s="183">
        <v>880000</v>
      </c>
      <c r="P9" s="187">
        <v>75000</v>
      </c>
      <c r="Q9" s="4">
        <f t="shared" ref="Q9:Q21" si="5">SUM(O9:P9)</f>
        <v>955000</v>
      </c>
      <c r="R9" s="18">
        <v>1118400</v>
      </c>
      <c r="S9" s="17">
        <v>75000</v>
      </c>
      <c r="T9" s="18">
        <f t="shared" ref="T9:T21" si="6">SUM(R9:S9)</f>
        <v>1193400</v>
      </c>
      <c r="U9" s="18">
        <v>880000</v>
      </c>
      <c r="V9" s="17">
        <v>75000</v>
      </c>
      <c r="W9" s="196">
        <f t="shared" ref="W9:W21" si="7">SUM(U9:V9)</f>
        <v>955000</v>
      </c>
    </row>
    <row r="10" spans="1:23" s="14" customFormat="1" ht="15" customHeight="1" x14ac:dyDescent="0.25">
      <c r="A10" s="345" t="s">
        <v>39</v>
      </c>
      <c r="B10" s="345"/>
      <c r="C10" s="17">
        <v>2</v>
      </c>
      <c r="D10" s="17">
        <v>60000</v>
      </c>
      <c r="E10" s="192">
        <v>20000</v>
      </c>
      <c r="F10" s="17">
        <f t="shared" si="0"/>
        <v>7300000</v>
      </c>
      <c r="G10" s="12"/>
      <c r="H10" s="192">
        <v>20000</v>
      </c>
      <c r="I10" s="17">
        <f t="shared" si="1"/>
        <v>7300000</v>
      </c>
      <c r="J10" s="12">
        <f t="shared" si="2"/>
        <v>100</v>
      </c>
      <c r="K10" s="12">
        <f t="shared" si="3"/>
        <v>33.333333333333329</v>
      </c>
      <c r="L10" s="175">
        <v>2</v>
      </c>
      <c r="M10" s="172">
        <v>0</v>
      </c>
      <c r="N10" s="176">
        <f t="shared" si="4"/>
        <v>2</v>
      </c>
      <c r="O10" s="185">
        <v>60000</v>
      </c>
      <c r="P10" s="189">
        <v>0</v>
      </c>
      <c r="Q10" s="14">
        <f t="shared" si="5"/>
        <v>60000</v>
      </c>
      <c r="R10" s="17">
        <v>20000</v>
      </c>
      <c r="S10" s="11">
        <v>0</v>
      </c>
      <c r="T10" s="17">
        <f t="shared" si="6"/>
        <v>20000</v>
      </c>
      <c r="U10" s="17">
        <v>20000</v>
      </c>
      <c r="V10" s="11">
        <v>0</v>
      </c>
      <c r="W10" s="171">
        <f t="shared" si="7"/>
        <v>20000</v>
      </c>
    </row>
    <row r="11" spans="1:23" s="4" customFormat="1" ht="15" customHeight="1" x14ac:dyDescent="0.25">
      <c r="A11" s="345" t="s">
        <v>5</v>
      </c>
      <c r="B11" s="345"/>
      <c r="C11" s="55">
        <v>4</v>
      </c>
      <c r="D11" s="17">
        <v>37200</v>
      </c>
      <c r="E11" s="192">
        <v>30800</v>
      </c>
      <c r="F11" s="17">
        <f t="shared" si="0"/>
        <v>11242000</v>
      </c>
      <c r="G11" s="12"/>
      <c r="H11" s="192">
        <v>30800</v>
      </c>
      <c r="I11" s="17">
        <f t="shared" si="1"/>
        <v>11242000</v>
      </c>
      <c r="J11" s="12">
        <f t="shared" si="2"/>
        <v>100</v>
      </c>
      <c r="K11" s="12">
        <f t="shared" si="3"/>
        <v>82.795698924731184</v>
      </c>
      <c r="L11" s="177">
        <v>1</v>
      </c>
      <c r="M11" s="172">
        <v>3</v>
      </c>
      <c r="N11" s="178">
        <f t="shared" si="4"/>
        <v>4</v>
      </c>
      <c r="O11" s="183">
        <v>24000</v>
      </c>
      <c r="P11" s="187">
        <v>13200</v>
      </c>
      <c r="Q11" s="4">
        <f t="shared" si="5"/>
        <v>37200</v>
      </c>
      <c r="R11" s="17">
        <v>30000</v>
      </c>
      <c r="S11" s="17">
        <v>800</v>
      </c>
      <c r="T11" s="17">
        <f t="shared" si="6"/>
        <v>30800</v>
      </c>
      <c r="U11" s="17">
        <v>30000</v>
      </c>
      <c r="V11" s="17">
        <v>800</v>
      </c>
      <c r="W11" s="196">
        <f t="shared" si="7"/>
        <v>30800</v>
      </c>
    </row>
    <row r="12" spans="1:23" s="15" customFormat="1" ht="15" customHeight="1" x14ac:dyDescent="0.25">
      <c r="A12" s="345" t="s">
        <v>6</v>
      </c>
      <c r="B12" s="345"/>
      <c r="C12" s="55">
        <v>3</v>
      </c>
      <c r="D12" s="17">
        <v>67500</v>
      </c>
      <c r="E12" s="194">
        <v>79000</v>
      </c>
      <c r="F12" s="17">
        <f t="shared" si="0"/>
        <v>28835000</v>
      </c>
      <c r="G12" s="116"/>
      <c r="H12" s="194">
        <v>60000</v>
      </c>
      <c r="I12" s="17">
        <f t="shared" si="1"/>
        <v>21900000</v>
      </c>
      <c r="J12" s="12">
        <f t="shared" si="2"/>
        <v>75.949367088607602</v>
      </c>
      <c r="K12" s="12">
        <f t="shared" si="3"/>
        <v>88.888888888888886</v>
      </c>
      <c r="L12" s="177">
        <v>1</v>
      </c>
      <c r="M12" s="172">
        <v>2</v>
      </c>
      <c r="N12" s="179">
        <f t="shared" si="4"/>
        <v>3</v>
      </c>
      <c r="O12" s="186">
        <v>50000</v>
      </c>
      <c r="P12" s="190">
        <v>17500</v>
      </c>
      <c r="Q12" s="15">
        <f t="shared" si="5"/>
        <v>67500</v>
      </c>
      <c r="R12" s="18">
        <v>69000</v>
      </c>
      <c r="S12" s="17">
        <v>10000</v>
      </c>
      <c r="T12" s="18">
        <f t="shared" si="6"/>
        <v>79000</v>
      </c>
      <c r="U12" s="18">
        <v>50000</v>
      </c>
      <c r="V12" s="17">
        <v>10000</v>
      </c>
      <c r="W12" s="197">
        <f t="shared" si="7"/>
        <v>60000</v>
      </c>
    </row>
    <row r="13" spans="1:23" s="4" customFormat="1" ht="15" customHeight="1" x14ac:dyDescent="0.25">
      <c r="A13" s="345" t="s">
        <v>7</v>
      </c>
      <c r="B13" s="345"/>
      <c r="C13" s="55">
        <v>0</v>
      </c>
      <c r="D13" s="17">
        <v>0</v>
      </c>
      <c r="E13" s="192">
        <v>0</v>
      </c>
      <c r="F13" s="17">
        <f t="shared" si="0"/>
        <v>0</v>
      </c>
      <c r="G13" s="12"/>
      <c r="H13" s="192">
        <v>0</v>
      </c>
      <c r="I13" s="17">
        <f t="shared" si="1"/>
        <v>0</v>
      </c>
      <c r="J13" s="12">
        <f t="shared" si="1"/>
        <v>0</v>
      </c>
      <c r="K13" s="12">
        <v>0</v>
      </c>
      <c r="L13" s="177">
        <v>0</v>
      </c>
      <c r="M13" s="172">
        <v>0</v>
      </c>
      <c r="N13" s="178">
        <f t="shared" si="4"/>
        <v>0</v>
      </c>
      <c r="O13" s="183">
        <v>0</v>
      </c>
      <c r="P13" s="187">
        <v>0</v>
      </c>
      <c r="Q13" s="4">
        <f t="shared" si="5"/>
        <v>0</v>
      </c>
      <c r="R13" s="17">
        <v>0</v>
      </c>
      <c r="S13" s="11">
        <v>0</v>
      </c>
      <c r="T13" s="17">
        <f t="shared" si="6"/>
        <v>0</v>
      </c>
      <c r="U13" s="17">
        <v>0</v>
      </c>
      <c r="V13" s="11">
        <v>0</v>
      </c>
      <c r="W13" s="196">
        <f t="shared" si="7"/>
        <v>0</v>
      </c>
    </row>
    <row r="14" spans="1:23" s="4" customFormat="1" ht="15" customHeight="1" x14ac:dyDescent="0.25">
      <c r="A14" s="345" t="s">
        <v>8</v>
      </c>
      <c r="B14" s="345"/>
      <c r="C14" s="55">
        <v>4</v>
      </c>
      <c r="D14" s="17">
        <v>56000</v>
      </c>
      <c r="E14" s="331">
        <v>37500</v>
      </c>
      <c r="F14" s="17">
        <f t="shared" si="0"/>
        <v>13687500</v>
      </c>
      <c r="G14" s="12"/>
      <c r="H14" s="331">
        <v>14700</v>
      </c>
      <c r="I14" s="17">
        <f t="shared" si="1"/>
        <v>5365500</v>
      </c>
      <c r="J14" s="12">
        <f t="shared" si="2"/>
        <v>39.200000000000003</v>
      </c>
      <c r="K14" s="12">
        <f t="shared" si="3"/>
        <v>26.25</v>
      </c>
      <c r="L14" s="177">
        <v>4</v>
      </c>
      <c r="M14" s="180">
        <v>0</v>
      </c>
      <c r="N14" s="178">
        <f t="shared" si="4"/>
        <v>4</v>
      </c>
      <c r="O14" s="183">
        <v>56000</v>
      </c>
      <c r="P14" s="187">
        <v>0</v>
      </c>
      <c r="Q14" s="4">
        <f t="shared" si="5"/>
        <v>56000</v>
      </c>
      <c r="R14" s="17">
        <v>37500</v>
      </c>
      <c r="S14" s="139">
        <v>0</v>
      </c>
      <c r="T14" s="17">
        <f t="shared" si="6"/>
        <v>37500</v>
      </c>
      <c r="U14" s="17">
        <v>14700</v>
      </c>
      <c r="V14" s="139">
        <v>0</v>
      </c>
      <c r="W14" s="196">
        <f t="shared" si="7"/>
        <v>14700</v>
      </c>
    </row>
    <row r="15" spans="1:23" s="4" customFormat="1" ht="15" customHeight="1" x14ac:dyDescent="0.25">
      <c r="A15" s="345" t="s">
        <v>9</v>
      </c>
      <c r="B15" s="345"/>
      <c r="C15" s="55">
        <v>4</v>
      </c>
      <c r="D15" s="17">
        <v>95000</v>
      </c>
      <c r="E15" s="192">
        <v>178000</v>
      </c>
      <c r="F15" s="17">
        <f t="shared" si="0"/>
        <v>64970000</v>
      </c>
      <c r="G15" s="12"/>
      <c r="H15" s="192">
        <v>83000</v>
      </c>
      <c r="I15" s="17">
        <f t="shared" si="1"/>
        <v>30295000</v>
      </c>
      <c r="J15" s="12">
        <f t="shared" si="2"/>
        <v>46.629213483146067</v>
      </c>
      <c r="K15" s="12">
        <f t="shared" si="3"/>
        <v>87.368421052631589</v>
      </c>
      <c r="L15" s="177">
        <v>2</v>
      </c>
      <c r="M15" s="172">
        <v>2</v>
      </c>
      <c r="N15" s="178">
        <f t="shared" si="4"/>
        <v>4</v>
      </c>
      <c r="O15" s="183">
        <v>85000</v>
      </c>
      <c r="P15" s="187">
        <v>10000</v>
      </c>
      <c r="Q15" s="4">
        <f t="shared" si="5"/>
        <v>95000</v>
      </c>
      <c r="R15" s="17">
        <v>165000</v>
      </c>
      <c r="S15" s="17">
        <v>13000</v>
      </c>
      <c r="T15" s="17">
        <f t="shared" si="6"/>
        <v>178000</v>
      </c>
      <c r="U15" s="17">
        <v>78000</v>
      </c>
      <c r="V15" s="17">
        <v>5000</v>
      </c>
      <c r="W15" s="196">
        <f t="shared" si="7"/>
        <v>83000</v>
      </c>
    </row>
    <row r="16" spans="1:23" s="15" customFormat="1" ht="15" customHeight="1" x14ac:dyDescent="0.25">
      <c r="A16" s="345" t="s">
        <v>10</v>
      </c>
      <c r="B16" s="345"/>
      <c r="C16" s="55">
        <v>2</v>
      </c>
      <c r="D16" s="17">
        <v>22000</v>
      </c>
      <c r="E16" s="192">
        <v>45000</v>
      </c>
      <c r="F16" s="17">
        <f t="shared" si="0"/>
        <v>16425000</v>
      </c>
      <c r="G16" s="12"/>
      <c r="H16" s="192">
        <v>25000</v>
      </c>
      <c r="I16" s="17">
        <f t="shared" si="1"/>
        <v>9125000</v>
      </c>
      <c r="J16" s="12">
        <f t="shared" si="2"/>
        <v>55.555555555555557</v>
      </c>
      <c r="K16" s="12">
        <f t="shared" si="3"/>
        <v>113.63636363636364</v>
      </c>
      <c r="L16" s="177">
        <v>2</v>
      </c>
      <c r="M16" s="172">
        <v>0</v>
      </c>
      <c r="N16" s="179">
        <f t="shared" si="4"/>
        <v>2</v>
      </c>
      <c r="O16" s="186">
        <v>22000</v>
      </c>
      <c r="P16" s="190">
        <v>0</v>
      </c>
      <c r="Q16" s="15">
        <f t="shared" si="5"/>
        <v>22000</v>
      </c>
      <c r="R16" s="17">
        <v>45000</v>
      </c>
      <c r="S16" s="11">
        <v>0</v>
      </c>
      <c r="T16" s="17">
        <f t="shared" si="6"/>
        <v>45000</v>
      </c>
      <c r="U16" s="17">
        <v>25000</v>
      </c>
      <c r="V16" s="11">
        <v>0</v>
      </c>
      <c r="W16" s="197">
        <f t="shared" si="7"/>
        <v>25000</v>
      </c>
    </row>
    <row r="17" spans="1:23" s="4" customFormat="1" ht="15" customHeight="1" x14ac:dyDescent="0.25">
      <c r="A17" s="345" t="s">
        <v>11</v>
      </c>
      <c r="B17" s="345"/>
      <c r="C17" s="55">
        <v>3</v>
      </c>
      <c r="D17" s="17">
        <v>47500</v>
      </c>
      <c r="E17" s="192">
        <v>20000</v>
      </c>
      <c r="F17" s="17">
        <f t="shared" si="0"/>
        <v>7300000</v>
      </c>
      <c r="G17" s="53"/>
      <c r="H17" s="192">
        <v>20000</v>
      </c>
      <c r="I17" s="17">
        <f t="shared" si="1"/>
        <v>7300000</v>
      </c>
      <c r="J17" s="12">
        <f t="shared" si="2"/>
        <v>100</v>
      </c>
      <c r="K17" s="12">
        <f t="shared" si="3"/>
        <v>42.105263157894733</v>
      </c>
      <c r="L17" s="177">
        <v>1</v>
      </c>
      <c r="M17" s="172">
        <v>2</v>
      </c>
      <c r="N17" s="178">
        <f t="shared" si="4"/>
        <v>3</v>
      </c>
      <c r="O17" s="183">
        <v>37500</v>
      </c>
      <c r="P17" s="187">
        <v>10000</v>
      </c>
      <c r="Q17" s="4">
        <f t="shared" si="5"/>
        <v>47500</v>
      </c>
      <c r="R17" s="17">
        <v>20000</v>
      </c>
      <c r="S17" s="17">
        <v>0</v>
      </c>
      <c r="T17" s="17">
        <f t="shared" si="6"/>
        <v>20000</v>
      </c>
      <c r="U17" s="17">
        <v>20000</v>
      </c>
      <c r="V17" s="17">
        <v>0</v>
      </c>
      <c r="W17" s="196">
        <f t="shared" si="7"/>
        <v>20000</v>
      </c>
    </row>
    <row r="18" spans="1:23" s="4" customFormat="1" ht="15" customHeight="1" x14ac:dyDescent="0.25">
      <c r="A18" s="345" t="s">
        <v>12</v>
      </c>
      <c r="B18" s="345"/>
      <c r="C18" s="55">
        <v>3</v>
      </c>
      <c r="D18" s="17">
        <v>41250</v>
      </c>
      <c r="E18" s="195">
        <v>40000</v>
      </c>
      <c r="F18" s="17">
        <f t="shared" si="0"/>
        <v>14600000</v>
      </c>
      <c r="G18" s="53"/>
      <c r="H18" s="195">
        <v>33000</v>
      </c>
      <c r="I18" s="17">
        <f t="shared" si="1"/>
        <v>12045000</v>
      </c>
      <c r="J18" s="12">
        <f t="shared" si="2"/>
        <v>82.5</v>
      </c>
      <c r="K18" s="12">
        <f t="shared" si="3"/>
        <v>80</v>
      </c>
      <c r="L18" s="177">
        <v>3</v>
      </c>
      <c r="M18" s="172">
        <v>0</v>
      </c>
      <c r="N18" s="178">
        <f t="shared" si="4"/>
        <v>3</v>
      </c>
      <c r="O18" s="183">
        <v>41250</v>
      </c>
      <c r="P18" s="187">
        <v>0</v>
      </c>
      <c r="Q18" s="4">
        <f t="shared" si="5"/>
        <v>41250</v>
      </c>
      <c r="R18" s="19">
        <v>40000</v>
      </c>
      <c r="S18" s="11">
        <v>0</v>
      </c>
      <c r="T18" s="19">
        <f t="shared" si="6"/>
        <v>40000</v>
      </c>
      <c r="U18" s="19">
        <v>33000</v>
      </c>
      <c r="V18" s="11">
        <v>0</v>
      </c>
      <c r="W18" s="196">
        <f t="shared" si="7"/>
        <v>33000</v>
      </c>
    </row>
    <row r="19" spans="1:23" s="15" customFormat="1" ht="15" customHeight="1" x14ac:dyDescent="0.25">
      <c r="A19" s="345" t="s">
        <v>13</v>
      </c>
      <c r="B19" s="345"/>
      <c r="C19" s="55">
        <v>5</v>
      </c>
      <c r="D19" s="17">
        <v>190400</v>
      </c>
      <c r="E19" s="192">
        <v>189500</v>
      </c>
      <c r="F19" s="17">
        <f t="shared" si="0"/>
        <v>69167500</v>
      </c>
      <c r="G19" s="12"/>
      <c r="H19" s="192">
        <v>141500</v>
      </c>
      <c r="I19" s="17">
        <f t="shared" si="1"/>
        <v>51647500</v>
      </c>
      <c r="J19" s="12">
        <f t="shared" si="2"/>
        <v>74.670184696569919</v>
      </c>
      <c r="K19" s="12">
        <f t="shared" si="3"/>
        <v>74.317226890756302</v>
      </c>
      <c r="L19" s="177">
        <v>4</v>
      </c>
      <c r="M19" s="172">
        <v>1</v>
      </c>
      <c r="N19" s="179">
        <f t="shared" si="4"/>
        <v>5</v>
      </c>
      <c r="O19" s="186">
        <v>186400</v>
      </c>
      <c r="P19" s="190">
        <v>4000</v>
      </c>
      <c r="Q19" s="15">
        <f t="shared" si="5"/>
        <v>190400</v>
      </c>
      <c r="R19" s="17">
        <v>186000</v>
      </c>
      <c r="S19" s="11">
        <v>3500</v>
      </c>
      <c r="T19" s="17">
        <f t="shared" si="6"/>
        <v>189500</v>
      </c>
      <c r="U19" s="17">
        <v>138000</v>
      </c>
      <c r="V19" s="11">
        <v>3500</v>
      </c>
      <c r="W19" s="197">
        <f t="shared" si="7"/>
        <v>141500</v>
      </c>
    </row>
    <row r="20" spans="1:23" s="15" customFormat="1" ht="15" customHeight="1" thickBot="1" x14ac:dyDescent="0.3">
      <c r="A20" s="346" t="s">
        <v>15</v>
      </c>
      <c r="B20" s="346"/>
      <c r="C20" s="227">
        <v>2</v>
      </c>
      <c r="D20" s="18">
        <v>241000</v>
      </c>
      <c r="E20" s="194">
        <v>94181</v>
      </c>
      <c r="F20" s="18">
        <f t="shared" si="0"/>
        <v>34376065</v>
      </c>
      <c r="G20" s="116"/>
      <c r="H20" s="194">
        <v>180</v>
      </c>
      <c r="I20" s="18">
        <f t="shared" si="1"/>
        <v>65700</v>
      </c>
      <c r="J20" s="116">
        <f t="shared" si="2"/>
        <v>0.19112135144031175</v>
      </c>
      <c r="K20" s="116">
        <f t="shared" si="3"/>
        <v>7.4688796680497924E-2</v>
      </c>
      <c r="L20" s="181">
        <v>1</v>
      </c>
      <c r="M20" s="172">
        <v>1</v>
      </c>
      <c r="N20" s="179">
        <f t="shared" si="4"/>
        <v>2</v>
      </c>
      <c r="O20" s="186">
        <v>236000</v>
      </c>
      <c r="P20" s="190">
        <v>5000</v>
      </c>
      <c r="Q20" s="15">
        <f t="shared" si="5"/>
        <v>241000</v>
      </c>
      <c r="R20" s="18">
        <v>89181</v>
      </c>
      <c r="S20" s="11">
        <v>5000</v>
      </c>
      <c r="T20" s="18">
        <f t="shared" si="6"/>
        <v>94181</v>
      </c>
      <c r="U20" s="18">
        <v>180</v>
      </c>
      <c r="V20" s="11">
        <v>0</v>
      </c>
      <c r="W20" s="197">
        <f t="shared" si="7"/>
        <v>180</v>
      </c>
    </row>
    <row r="21" spans="1:23" ht="15" customHeight="1" thickTop="1" thickBot="1" x14ac:dyDescent="0.3">
      <c r="A21" s="347" t="s">
        <v>52</v>
      </c>
      <c r="B21" s="347"/>
      <c r="C21" s="228">
        <f>SUM(C5:C20)</f>
        <v>43</v>
      </c>
      <c r="D21" s="217">
        <f>SUM(D5:D20)</f>
        <v>1815850</v>
      </c>
      <c r="E21" s="222">
        <f>SUM(E5:E20)</f>
        <v>1930381</v>
      </c>
      <c r="F21" s="217">
        <f>SUM(F5:F20)</f>
        <v>704589065</v>
      </c>
      <c r="G21" s="201"/>
      <c r="H21" s="222">
        <f>SUM(H5:H20)</f>
        <v>1385980</v>
      </c>
      <c r="I21" s="217">
        <f>SUM(I5:I20)</f>
        <v>505882700</v>
      </c>
      <c r="J21" s="201">
        <f t="shared" si="2"/>
        <v>71.79826158670231</v>
      </c>
      <c r="K21" s="201">
        <f t="shared" si="3"/>
        <v>76.326789107029768</v>
      </c>
      <c r="L21" s="182">
        <v>25</v>
      </c>
      <c r="M21" s="182">
        <v>18</v>
      </c>
      <c r="N21" s="3">
        <f t="shared" si="4"/>
        <v>43</v>
      </c>
      <c r="O21" s="184">
        <v>1678150</v>
      </c>
      <c r="P21" s="188">
        <v>137700</v>
      </c>
      <c r="Q21" s="2">
        <f t="shared" si="5"/>
        <v>1815850</v>
      </c>
      <c r="R21" s="54">
        <f>SUM(R6:R20)</f>
        <v>1820081</v>
      </c>
      <c r="S21" s="54">
        <f>SUM(S6:S20)</f>
        <v>110300</v>
      </c>
      <c r="T21" s="54">
        <f t="shared" si="6"/>
        <v>1930381</v>
      </c>
      <c r="U21" s="54">
        <f>SUM(U6:U20)</f>
        <v>1288880</v>
      </c>
      <c r="V21" s="54">
        <f>SUM(V6:V20)</f>
        <v>97100</v>
      </c>
      <c r="W21" s="198">
        <f t="shared" si="7"/>
        <v>1385980</v>
      </c>
    </row>
    <row r="22" spans="1:23" s="4" customFormat="1" ht="15" customHeight="1" thickTop="1" thickBot="1" x14ac:dyDescent="0.3">
      <c r="A22" s="361" t="s">
        <v>141</v>
      </c>
      <c r="B22" s="361"/>
      <c r="C22" s="282"/>
      <c r="D22" s="283"/>
      <c r="E22" s="284"/>
      <c r="F22" s="283"/>
      <c r="G22" s="285"/>
      <c r="H22" s="284"/>
      <c r="I22" s="286"/>
      <c r="J22" s="285"/>
      <c r="K22" s="285"/>
      <c r="L22" s="177"/>
      <c r="M22" s="172"/>
      <c r="N22" s="178"/>
      <c r="O22" s="183"/>
      <c r="P22" s="187"/>
      <c r="R22" s="19"/>
      <c r="S22" s="11"/>
      <c r="T22" s="19"/>
      <c r="U22" s="19"/>
      <c r="V22" s="11"/>
      <c r="W22" s="196"/>
    </row>
    <row r="23" spans="1:23" s="15" customFormat="1" ht="15" customHeight="1" thickTop="1" x14ac:dyDescent="0.25">
      <c r="A23" s="362" t="s">
        <v>142</v>
      </c>
      <c r="B23" s="362"/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3">
        <v>0</v>
      </c>
      <c r="K23" s="53">
        <v>0</v>
      </c>
      <c r="L23" s="177"/>
      <c r="M23" s="172"/>
      <c r="N23" s="179"/>
      <c r="O23" s="186"/>
      <c r="P23" s="190"/>
      <c r="R23" s="17"/>
      <c r="S23" s="11"/>
      <c r="T23" s="17"/>
      <c r="U23" s="17"/>
      <c r="V23" s="11"/>
      <c r="W23" s="197"/>
    </row>
    <row r="24" spans="1:23" s="15" customFormat="1" ht="15" customHeight="1" x14ac:dyDescent="0.25">
      <c r="A24" s="345" t="s">
        <v>143</v>
      </c>
      <c r="B24" s="345"/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12">
        <v>0</v>
      </c>
      <c r="K24" s="12">
        <v>0</v>
      </c>
      <c r="L24" s="205"/>
      <c r="M24" s="172"/>
      <c r="N24" s="179"/>
      <c r="O24" s="186"/>
      <c r="P24" s="190"/>
      <c r="R24" s="18"/>
      <c r="S24" s="11"/>
      <c r="T24" s="18"/>
      <c r="U24" s="18"/>
      <c r="V24" s="11"/>
      <c r="W24" s="197"/>
    </row>
    <row r="25" spans="1:23" s="15" customFormat="1" ht="15" customHeight="1" thickBot="1" x14ac:dyDescent="0.3">
      <c r="A25" s="363" t="s">
        <v>144</v>
      </c>
      <c r="B25" s="363"/>
      <c r="C25" s="202">
        <v>0</v>
      </c>
      <c r="D25" s="202">
        <v>0</v>
      </c>
      <c r="E25" s="202">
        <v>0</v>
      </c>
      <c r="F25" s="202">
        <v>0</v>
      </c>
      <c r="G25" s="202">
        <v>0</v>
      </c>
      <c r="H25" s="202">
        <v>0</v>
      </c>
      <c r="I25" s="202">
        <v>0</v>
      </c>
      <c r="J25" s="204">
        <v>0</v>
      </c>
      <c r="K25" s="204">
        <v>0</v>
      </c>
      <c r="L25" s="181"/>
      <c r="M25" s="172"/>
      <c r="N25" s="179"/>
      <c r="O25" s="186"/>
      <c r="P25" s="190"/>
      <c r="R25" s="18"/>
      <c r="S25" s="11"/>
      <c r="T25" s="18"/>
      <c r="U25" s="18"/>
      <c r="V25" s="11"/>
      <c r="W25" s="197"/>
    </row>
    <row r="26" spans="1:23" s="15" customFormat="1" ht="15" customHeight="1" thickTop="1" thickBot="1" x14ac:dyDescent="0.3">
      <c r="A26" s="347" t="s">
        <v>52</v>
      </c>
      <c r="B26" s="347"/>
      <c r="C26" s="200">
        <f>SUM(C23:C25)</f>
        <v>0</v>
      </c>
      <c r="D26" s="200">
        <f t="shared" ref="D26:K26" si="8">SUM(D23:D25)</f>
        <v>0</v>
      </c>
      <c r="E26" s="200">
        <f t="shared" si="8"/>
        <v>0</v>
      </c>
      <c r="F26" s="200">
        <f t="shared" si="8"/>
        <v>0</v>
      </c>
      <c r="G26" s="200">
        <f t="shared" si="8"/>
        <v>0</v>
      </c>
      <c r="H26" s="200">
        <f t="shared" si="8"/>
        <v>0</v>
      </c>
      <c r="I26" s="200">
        <f t="shared" si="8"/>
        <v>0</v>
      </c>
      <c r="J26" s="201">
        <f t="shared" si="8"/>
        <v>0</v>
      </c>
      <c r="K26" s="201">
        <f t="shared" si="8"/>
        <v>0</v>
      </c>
      <c r="L26" s="206"/>
      <c r="M26" s="207"/>
      <c r="N26" s="179"/>
      <c r="O26" s="186"/>
      <c r="P26" s="190"/>
      <c r="R26" s="203"/>
      <c r="S26" s="52"/>
      <c r="T26" s="203"/>
      <c r="U26" s="203"/>
      <c r="V26" s="52"/>
      <c r="W26" s="197"/>
    </row>
    <row r="27" spans="1:23" ht="15" customHeight="1" thickTop="1" thickBot="1" x14ac:dyDescent="0.3">
      <c r="A27" s="347" t="s">
        <v>145</v>
      </c>
      <c r="B27" s="347"/>
      <c r="C27" s="200">
        <f>C21+C26</f>
        <v>43</v>
      </c>
      <c r="D27" s="217">
        <f t="shared" ref="D27:K27" si="9">D21+D26</f>
        <v>1815850</v>
      </c>
      <c r="E27" s="217">
        <f t="shared" si="9"/>
        <v>1930381</v>
      </c>
      <c r="F27" s="217">
        <f t="shared" si="9"/>
        <v>704589065</v>
      </c>
      <c r="G27" s="217">
        <f t="shared" si="9"/>
        <v>0</v>
      </c>
      <c r="H27" s="217">
        <f t="shared" si="9"/>
        <v>1385980</v>
      </c>
      <c r="I27" s="217">
        <f t="shared" si="9"/>
        <v>505882700</v>
      </c>
      <c r="J27" s="209">
        <f t="shared" si="9"/>
        <v>71.79826158670231</v>
      </c>
      <c r="K27" s="209">
        <f t="shared" si="9"/>
        <v>76.326789107029768</v>
      </c>
      <c r="L27" s="182"/>
      <c r="M27" s="182"/>
      <c r="N27" s="3"/>
      <c r="O27" s="184"/>
      <c r="P27" s="188"/>
      <c r="R27" s="54"/>
      <c r="S27" s="54"/>
      <c r="T27" s="54"/>
      <c r="U27" s="54"/>
      <c r="V27" s="54"/>
      <c r="W27" s="198"/>
    </row>
    <row r="28" spans="1:23" ht="22.5" customHeight="1" thickTop="1" x14ac:dyDescent="0.25">
      <c r="A28" s="102" t="s">
        <v>86</v>
      </c>
      <c r="B28" s="358" t="s">
        <v>157</v>
      </c>
      <c r="C28" s="358"/>
      <c r="D28" s="358"/>
      <c r="E28" s="358"/>
      <c r="F28" s="358"/>
      <c r="G28" s="358"/>
      <c r="H28" s="358"/>
      <c r="I28" s="358"/>
      <c r="J28" s="358"/>
      <c r="K28" s="164"/>
      <c r="L28" s="164"/>
      <c r="M28" s="101"/>
      <c r="N28" s="101"/>
      <c r="O28" s="101"/>
    </row>
    <row r="29" spans="1:23" ht="17.25" customHeight="1" x14ac:dyDescent="0.25">
      <c r="A29" s="359" t="s">
        <v>106</v>
      </c>
      <c r="B29" s="359"/>
      <c r="C29" s="359"/>
      <c r="D29" s="359"/>
      <c r="E29" s="359"/>
      <c r="F29" s="359"/>
      <c r="G29" s="359"/>
      <c r="H29" s="6"/>
      <c r="I29" s="150"/>
      <c r="J29" s="150"/>
      <c r="K29" s="165"/>
      <c r="L29" s="6"/>
    </row>
    <row r="30" spans="1:23" ht="16.5" customHeight="1" x14ac:dyDescent="0.25">
      <c r="A30" s="360" t="s">
        <v>41</v>
      </c>
      <c r="B30" s="360"/>
      <c r="C30" s="360"/>
      <c r="D30" s="360"/>
      <c r="E30" s="360"/>
      <c r="F30" s="360"/>
      <c r="G30" s="6"/>
      <c r="H30" s="150"/>
      <c r="I30" s="165"/>
      <c r="J30" s="166"/>
      <c r="K30" s="166"/>
      <c r="L30" s="166"/>
    </row>
    <row r="31" spans="1:23" ht="15" customHeight="1" x14ac:dyDescent="0.25">
      <c r="B31" s="342" t="s">
        <v>174</v>
      </c>
      <c r="C31" s="342"/>
      <c r="D31" s="342"/>
      <c r="E31" s="342"/>
      <c r="F31" s="276"/>
      <c r="G31" s="276"/>
      <c r="H31" s="276"/>
      <c r="I31" s="276"/>
      <c r="J31" s="276"/>
      <c r="K31" s="276"/>
    </row>
    <row r="32" spans="1:23" ht="18" customHeight="1" x14ac:dyDescent="0.25">
      <c r="A32" s="343" t="s">
        <v>82</v>
      </c>
      <c r="B32" s="343"/>
      <c r="C32" s="343"/>
      <c r="D32" s="343"/>
      <c r="E32" s="343"/>
      <c r="F32" s="96"/>
      <c r="G32" s="96"/>
      <c r="H32" s="60"/>
      <c r="I32" s="159">
        <v>66</v>
      </c>
      <c r="J32" s="60"/>
      <c r="K32" s="60"/>
    </row>
    <row r="44" ht="14.25" customHeight="1" x14ac:dyDescent="0.25"/>
  </sheetData>
  <mergeCells count="43">
    <mergeCell ref="B28:J28"/>
    <mergeCell ref="A29:G29"/>
    <mergeCell ref="A30:F30"/>
    <mergeCell ref="A22:B22"/>
    <mergeCell ref="A23:B23"/>
    <mergeCell ref="A25:B25"/>
    <mergeCell ref="A27:B27"/>
    <mergeCell ref="A24:B24"/>
    <mergeCell ref="A26:B26"/>
    <mergeCell ref="R3:T3"/>
    <mergeCell ref="O3:Q3"/>
    <mergeCell ref="U3:W3"/>
    <mergeCell ref="L3:L4"/>
    <mergeCell ref="M3:M4"/>
    <mergeCell ref="N3:N4"/>
    <mergeCell ref="A9:B9"/>
    <mergeCell ref="A10:B10"/>
    <mergeCell ref="A11:B11"/>
    <mergeCell ref="A12:B12"/>
    <mergeCell ref="A13:B13"/>
    <mergeCell ref="A1:K1"/>
    <mergeCell ref="A2:B2"/>
    <mergeCell ref="A3:B4"/>
    <mergeCell ref="C3:C4"/>
    <mergeCell ref="D3:D4"/>
    <mergeCell ref="J3:J4"/>
    <mergeCell ref="K3:K4"/>
    <mergeCell ref="B31:E31"/>
    <mergeCell ref="A32:E32"/>
    <mergeCell ref="E3:F3"/>
    <mergeCell ref="H3:I3"/>
    <mergeCell ref="A17:B17"/>
    <mergeCell ref="A18:B18"/>
    <mergeCell ref="A19:B19"/>
    <mergeCell ref="A20:B20"/>
    <mergeCell ref="A21:B21"/>
    <mergeCell ref="A16:B16"/>
    <mergeCell ref="A5:B5"/>
    <mergeCell ref="A6:B6"/>
    <mergeCell ref="A7:B7"/>
    <mergeCell ref="A8:B8"/>
    <mergeCell ref="A14:B14"/>
    <mergeCell ref="A15:B15"/>
  </mergeCells>
  <printOptions horizontalCentered="1"/>
  <pageMargins left="0.59055118110236227" right="0.59055118110236227" top="0.59055118110236227" bottom="0.19685039370078741" header="0" footer="0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44"/>
  <sheetViews>
    <sheetView rightToLeft="1" view="pageBreakPreview" zoomScale="130" zoomScaleSheetLayoutView="130" workbookViewId="0">
      <selection activeCell="A2" sqref="A2:B2"/>
    </sheetView>
  </sheetViews>
  <sheetFormatPr defaultColWidth="5.7109375" defaultRowHeight="18" customHeight="1" x14ac:dyDescent="0.25"/>
  <cols>
    <col min="1" max="1" width="2.28515625" style="2" customWidth="1"/>
    <col min="2" max="2" width="11.140625" style="1" customWidth="1"/>
    <col min="3" max="3" width="0.140625" style="1" hidden="1" customWidth="1"/>
    <col min="4" max="7" width="10.7109375" style="2" customWidth="1"/>
    <col min="8" max="8" width="17.85546875" style="1" customWidth="1"/>
    <col min="9" max="9" width="16.5703125" style="2" customWidth="1"/>
    <col min="10" max="10" width="17.28515625" style="1" customWidth="1"/>
    <col min="11" max="11" width="13.140625" style="2" customWidth="1"/>
    <col min="12" max="12" width="13.7109375" style="1" customWidth="1"/>
    <col min="13" max="16384" width="5.7109375" style="1"/>
  </cols>
  <sheetData>
    <row r="1" spans="1:13" ht="34.5" customHeight="1" x14ac:dyDescent="0.25">
      <c r="A1" s="349" t="s">
        <v>150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13" s="2" customFormat="1" ht="18.75" customHeight="1" thickBot="1" x14ac:dyDescent="0.3">
      <c r="A2" s="350" t="s">
        <v>118</v>
      </c>
      <c r="B2" s="350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s="2" customFormat="1" ht="25.5" customHeight="1" thickTop="1" thickBot="1" x14ac:dyDescent="0.3">
      <c r="A3" s="351" t="s">
        <v>0</v>
      </c>
      <c r="B3" s="351"/>
      <c r="C3" s="48"/>
      <c r="D3" s="344" t="s">
        <v>47</v>
      </c>
      <c r="E3" s="344"/>
      <c r="F3" s="344"/>
      <c r="G3" s="351" t="s">
        <v>14</v>
      </c>
      <c r="H3" s="351" t="s">
        <v>19</v>
      </c>
      <c r="I3" s="351" t="s">
        <v>44</v>
      </c>
      <c r="J3" s="351" t="s">
        <v>46</v>
      </c>
      <c r="K3" s="351" t="s">
        <v>151</v>
      </c>
      <c r="L3" s="351" t="s">
        <v>17</v>
      </c>
    </row>
    <row r="4" spans="1:13" ht="26.25" customHeight="1" thickTop="1" x14ac:dyDescent="0.25">
      <c r="A4" s="352"/>
      <c r="B4" s="352"/>
      <c r="C4" s="5"/>
      <c r="D4" s="281" t="s">
        <v>48</v>
      </c>
      <c r="E4" s="281" t="s">
        <v>49</v>
      </c>
      <c r="F4" s="281" t="s">
        <v>20</v>
      </c>
      <c r="G4" s="352"/>
      <c r="H4" s="352"/>
      <c r="I4" s="352"/>
      <c r="J4" s="352"/>
      <c r="K4" s="352"/>
      <c r="L4" s="352"/>
    </row>
    <row r="5" spans="1:13" s="226" customFormat="1" ht="15" customHeight="1" x14ac:dyDescent="0.25">
      <c r="A5" s="365" t="s">
        <v>1</v>
      </c>
      <c r="B5" s="365"/>
      <c r="C5" s="9"/>
      <c r="D5" s="153" t="s">
        <v>86</v>
      </c>
      <c r="E5" s="153" t="s">
        <v>86</v>
      </c>
      <c r="F5" s="153" t="s">
        <v>86</v>
      </c>
      <c r="G5" s="153" t="s">
        <v>86</v>
      </c>
      <c r="H5" s="225" t="s">
        <v>86</v>
      </c>
      <c r="I5" s="225" t="s">
        <v>86</v>
      </c>
      <c r="J5" s="225" t="s">
        <v>86</v>
      </c>
      <c r="K5" s="332" t="s">
        <v>86</v>
      </c>
      <c r="L5" s="332" t="s">
        <v>86</v>
      </c>
    </row>
    <row r="6" spans="1:13" s="80" customFormat="1" ht="15" customHeight="1" x14ac:dyDescent="0.25">
      <c r="A6" s="345" t="s">
        <v>2</v>
      </c>
      <c r="B6" s="345"/>
      <c r="C6" s="9"/>
      <c r="D6" s="11">
        <v>0</v>
      </c>
      <c r="E6" s="11">
        <v>0</v>
      </c>
      <c r="F6" s="11">
        <v>0</v>
      </c>
      <c r="G6" s="11">
        <f>SUM(D6:F6)</f>
        <v>0</v>
      </c>
      <c r="H6" s="17">
        <v>0</v>
      </c>
      <c r="I6" s="17">
        <v>0</v>
      </c>
      <c r="J6" s="17">
        <v>0</v>
      </c>
      <c r="K6" s="12">
        <v>0</v>
      </c>
      <c r="L6" s="12">
        <v>0</v>
      </c>
    </row>
    <row r="7" spans="1:13" s="4" customFormat="1" ht="15" customHeight="1" x14ac:dyDescent="0.25">
      <c r="A7" s="345" t="s">
        <v>3</v>
      </c>
      <c r="B7" s="345"/>
      <c r="C7" s="9"/>
      <c r="D7" s="11">
        <v>0</v>
      </c>
      <c r="E7" s="11">
        <v>0</v>
      </c>
      <c r="F7" s="11">
        <v>0</v>
      </c>
      <c r="G7" s="11">
        <f>SUM(D7:F7)</f>
        <v>0</v>
      </c>
      <c r="H7" s="17">
        <v>0</v>
      </c>
      <c r="I7" s="19">
        <v>0</v>
      </c>
      <c r="J7" s="19">
        <v>0</v>
      </c>
      <c r="K7" s="12">
        <v>0</v>
      </c>
      <c r="L7" s="53">
        <v>0</v>
      </c>
    </row>
    <row r="8" spans="1:13" s="226" customFormat="1" ht="15" customHeight="1" x14ac:dyDescent="0.25">
      <c r="A8" s="345" t="s">
        <v>4</v>
      </c>
      <c r="B8" s="345"/>
      <c r="C8" s="277"/>
      <c r="D8" s="106" t="s">
        <v>86</v>
      </c>
      <c r="E8" s="106" t="s">
        <v>86</v>
      </c>
      <c r="F8" s="106" t="s">
        <v>86</v>
      </c>
      <c r="G8" s="106" t="s">
        <v>86</v>
      </c>
      <c r="H8" s="333" t="s">
        <v>86</v>
      </c>
      <c r="I8" s="17" t="s">
        <v>86</v>
      </c>
      <c r="J8" s="17" t="s">
        <v>86</v>
      </c>
      <c r="K8" s="106" t="s">
        <v>86</v>
      </c>
      <c r="L8" s="106" t="s">
        <v>86</v>
      </c>
      <c r="M8" s="226">
        <f>SUM(D8:G8)</f>
        <v>0</v>
      </c>
    </row>
    <row r="9" spans="1:13" s="4" customFormat="1" ht="15" customHeight="1" x14ac:dyDescent="0.25">
      <c r="A9" s="345" t="s">
        <v>36</v>
      </c>
      <c r="B9" s="345"/>
      <c r="C9" s="9"/>
      <c r="D9" s="52">
        <v>4</v>
      </c>
      <c r="E9" s="52">
        <v>0</v>
      </c>
      <c r="F9" s="52">
        <v>0</v>
      </c>
      <c r="G9" s="11">
        <f t="shared" ref="G9:G21" si="0">SUM(D9:F9)</f>
        <v>4</v>
      </c>
      <c r="H9" s="17">
        <v>880000</v>
      </c>
      <c r="I9" s="18">
        <v>1118400</v>
      </c>
      <c r="J9" s="18">
        <v>880000</v>
      </c>
      <c r="K9" s="12">
        <f>J9/I9*100</f>
        <v>78.683834048640904</v>
      </c>
      <c r="L9" s="12">
        <f>J9/H9*100</f>
        <v>100</v>
      </c>
    </row>
    <row r="10" spans="1:13" s="14" customFormat="1" ht="15" customHeight="1" x14ac:dyDescent="0.25">
      <c r="A10" s="345" t="s">
        <v>39</v>
      </c>
      <c r="B10" s="345"/>
      <c r="C10" s="16"/>
      <c r="D10" s="17">
        <v>2</v>
      </c>
      <c r="E10" s="17">
        <v>0</v>
      </c>
      <c r="F10" s="17">
        <v>0</v>
      </c>
      <c r="G10" s="17">
        <f t="shared" si="0"/>
        <v>2</v>
      </c>
      <c r="H10" s="17">
        <v>60000</v>
      </c>
      <c r="I10" s="17">
        <v>20000</v>
      </c>
      <c r="J10" s="17">
        <v>20000</v>
      </c>
      <c r="K10" s="12">
        <f t="shared" ref="K10:K20" si="1">J10/I10*100</f>
        <v>100</v>
      </c>
      <c r="L10" s="12">
        <f t="shared" ref="L10:L20" si="2">J10/H10*100</f>
        <v>33.333333333333329</v>
      </c>
    </row>
    <row r="11" spans="1:13" s="4" customFormat="1" ht="15" customHeight="1" x14ac:dyDescent="0.25">
      <c r="A11" s="345" t="s">
        <v>5</v>
      </c>
      <c r="B11" s="345"/>
      <c r="C11" s="9"/>
      <c r="D11" s="50">
        <v>1</v>
      </c>
      <c r="E11" s="50">
        <v>0</v>
      </c>
      <c r="F11" s="50">
        <v>0</v>
      </c>
      <c r="G11" s="55">
        <f t="shared" si="0"/>
        <v>1</v>
      </c>
      <c r="H11" s="17">
        <v>24000</v>
      </c>
      <c r="I11" s="17">
        <v>30000</v>
      </c>
      <c r="J11" s="17">
        <v>30000</v>
      </c>
      <c r="K11" s="12">
        <f t="shared" si="1"/>
        <v>100</v>
      </c>
      <c r="L11" s="12">
        <f t="shared" si="2"/>
        <v>125</v>
      </c>
    </row>
    <row r="12" spans="1:13" s="80" customFormat="1" ht="15" customHeight="1" x14ac:dyDescent="0.25">
      <c r="A12" s="345" t="s">
        <v>6</v>
      </c>
      <c r="B12" s="345"/>
      <c r="C12" s="9"/>
      <c r="D12" s="50">
        <v>0</v>
      </c>
      <c r="E12" s="50">
        <v>1</v>
      </c>
      <c r="F12" s="50">
        <v>0</v>
      </c>
      <c r="G12" s="55">
        <f t="shared" si="0"/>
        <v>1</v>
      </c>
      <c r="H12" s="17">
        <v>50000</v>
      </c>
      <c r="I12" s="18">
        <v>69000</v>
      </c>
      <c r="J12" s="18">
        <v>50000</v>
      </c>
      <c r="K12" s="12">
        <f t="shared" si="1"/>
        <v>72.463768115942031</v>
      </c>
      <c r="L12" s="12">
        <f t="shared" si="2"/>
        <v>100</v>
      </c>
    </row>
    <row r="13" spans="1:13" s="80" customFormat="1" ht="15" customHeight="1" x14ac:dyDescent="0.25">
      <c r="A13" s="345" t="s">
        <v>7</v>
      </c>
      <c r="B13" s="345"/>
      <c r="C13" s="16"/>
      <c r="D13" s="50">
        <v>0</v>
      </c>
      <c r="E13" s="50">
        <v>0</v>
      </c>
      <c r="F13" s="50">
        <v>0</v>
      </c>
      <c r="G13" s="55">
        <f t="shared" si="0"/>
        <v>0</v>
      </c>
      <c r="H13" s="17">
        <v>0</v>
      </c>
      <c r="I13" s="17">
        <v>0</v>
      </c>
      <c r="J13" s="17">
        <v>0</v>
      </c>
      <c r="K13" s="12">
        <v>0</v>
      </c>
      <c r="L13" s="12">
        <v>0</v>
      </c>
    </row>
    <row r="14" spans="1:13" s="91" customFormat="1" ht="15" customHeight="1" x14ac:dyDescent="0.25">
      <c r="A14" s="345" t="s">
        <v>8</v>
      </c>
      <c r="B14" s="345"/>
      <c r="C14" s="9"/>
      <c r="D14" s="50">
        <v>0</v>
      </c>
      <c r="E14" s="50">
        <v>1</v>
      </c>
      <c r="F14" s="50">
        <v>3</v>
      </c>
      <c r="G14" s="55">
        <f t="shared" si="0"/>
        <v>4</v>
      </c>
      <c r="H14" s="17">
        <v>56000</v>
      </c>
      <c r="I14" s="17">
        <v>37500</v>
      </c>
      <c r="J14" s="17">
        <v>14700</v>
      </c>
      <c r="K14" s="12">
        <f t="shared" si="1"/>
        <v>39.200000000000003</v>
      </c>
      <c r="L14" s="12">
        <f t="shared" si="2"/>
        <v>26.25</v>
      </c>
    </row>
    <row r="15" spans="1:13" s="4" customFormat="1" ht="15" customHeight="1" x14ac:dyDescent="0.25">
      <c r="A15" s="345" t="s">
        <v>9</v>
      </c>
      <c r="B15" s="345"/>
      <c r="C15" s="9"/>
      <c r="D15" s="50">
        <v>2</v>
      </c>
      <c r="E15" s="50">
        <v>0</v>
      </c>
      <c r="F15" s="50">
        <v>0</v>
      </c>
      <c r="G15" s="55">
        <f t="shared" si="0"/>
        <v>2</v>
      </c>
      <c r="H15" s="17">
        <v>85000</v>
      </c>
      <c r="I15" s="17">
        <v>165000</v>
      </c>
      <c r="J15" s="17">
        <v>78000</v>
      </c>
      <c r="K15" s="12">
        <f t="shared" si="1"/>
        <v>47.272727272727273</v>
      </c>
      <c r="L15" s="12">
        <f t="shared" si="2"/>
        <v>91.764705882352942</v>
      </c>
    </row>
    <row r="16" spans="1:13" s="101" customFormat="1" ht="15" customHeight="1" x14ac:dyDescent="0.25">
      <c r="A16" s="345" t="s">
        <v>10</v>
      </c>
      <c r="B16" s="345"/>
      <c r="C16" s="237"/>
      <c r="D16" s="50">
        <v>1</v>
      </c>
      <c r="E16" s="50">
        <v>1</v>
      </c>
      <c r="F16" s="50">
        <v>0</v>
      </c>
      <c r="G16" s="55">
        <f t="shared" si="0"/>
        <v>2</v>
      </c>
      <c r="H16" s="17">
        <v>22000</v>
      </c>
      <c r="I16" s="17">
        <v>45000</v>
      </c>
      <c r="J16" s="17">
        <v>25000</v>
      </c>
      <c r="K16" s="12">
        <f t="shared" si="1"/>
        <v>55.555555555555557</v>
      </c>
      <c r="L16" s="12">
        <f t="shared" si="2"/>
        <v>113.63636363636364</v>
      </c>
    </row>
    <row r="17" spans="1:12" s="4" customFormat="1" ht="15" customHeight="1" x14ac:dyDescent="0.25">
      <c r="A17" s="345" t="s">
        <v>11</v>
      </c>
      <c r="B17" s="345"/>
      <c r="C17" s="9"/>
      <c r="D17" s="50">
        <v>0</v>
      </c>
      <c r="E17" s="50">
        <v>1</v>
      </c>
      <c r="F17" s="50">
        <v>0</v>
      </c>
      <c r="G17" s="55">
        <f t="shared" si="0"/>
        <v>1</v>
      </c>
      <c r="H17" s="17">
        <v>37500</v>
      </c>
      <c r="I17" s="17">
        <v>20000</v>
      </c>
      <c r="J17" s="17">
        <v>20000</v>
      </c>
      <c r="K17" s="12">
        <f t="shared" si="1"/>
        <v>100</v>
      </c>
      <c r="L17" s="12">
        <f t="shared" si="2"/>
        <v>53.333333333333336</v>
      </c>
    </row>
    <row r="18" spans="1:12" s="4" customFormat="1" ht="15" customHeight="1" x14ac:dyDescent="0.25">
      <c r="A18" s="345" t="s">
        <v>12</v>
      </c>
      <c r="B18" s="345"/>
      <c r="C18" s="9"/>
      <c r="D18" s="50">
        <v>1</v>
      </c>
      <c r="E18" s="50">
        <v>1</v>
      </c>
      <c r="F18" s="50">
        <v>1</v>
      </c>
      <c r="G18" s="55">
        <f t="shared" si="0"/>
        <v>3</v>
      </c>
      <c r="H18" s="17">
        <v>41250</v>
      </c>
      <c r="I18" s="19">
        <v>40000</v>
      </c>
      <c r="J18" s="19">
        <v>33000</v>
      </c>
      <c r="K18" s="12">
        <f t="shared" si="1"/>
        <v>82.5</v>
      </c>
      <c r="L18" s="12">
        <f t="shared" si="2"/>
        <v>80</v>
      </c>
    </row>
    <row r="19" spans="1:12" s="4" customFormat="1" ht="15" customHeight="1" x14ac:dyDescent="0.25">
      <c r="A19" s="345" t="s">
        <v>13</v>
      </c>
      <c r="B19" s="345"/>
      <c r="C19" s="9"/>
      <c r="D19" s="50">
        <v>3</v>
      </c>
      <c r="E19" s="50">
        <v>0</v>
      </c>
      <c r="F19" s="50">
        <v>1</v>
      </c>
      <c r="G19" s="55">
        <f t="shared" si="0"/>
        <v>4</v>
      </c>
      <c r="H19" s="17">
        <v>186400</v>
      </c>
      <c r="I19" s="17">
        <v>186000</v>
      </c>
      <c r="J19" s="17">
        <v>138000</v>
      </c>
      <c r="K19" s="12">
        <f t="shared" si="1"/>
        <v>74.193548387096769</v>
      </c>
      <c r="L19" s="12">
        <f t="shared" si="2"/>
        <v>74.034334763948493</v>
      </c>
    </row>
    <row r="20" spans="1:12" s="15" customFormat="1" ht="15" customHeight="1" thickBot="1" x14ac:dyDescent="0.3">
      <c r="A20" s="346" t="s">
        <v>15</v>
      </c>
      <c r="B20" s="346"/>
      <c r="C20" s="229"/>
      <c r="D20" s="202">
        <v>0</v>
      </c>
      <c r="E20" s="202">
        <v>1</v>
      </c>
      <c r="F20" s="202">
        <v>0</v>
      </c>
      <c r="G20" s="227">
        <f t="shared" si="0"/>
        <v>1</v>
      </c>
      <c r="H20" s="18">
        <v>236000</v>
      </c>
      <c r="I20" s="18">
        <v>89181</v>
      </c>
      <c r="J20" s="18">
        <v>180</v>
      </c>
      <c r="K20" s="116">
        <f t="shared" si="1"/>
        <v>0.20183671409829451</v>
      </c>
      <c r="L20" s="116">
        <f t="shared" si="2"/>
        <v>7.6271186440677971E-2</v>
      </c>
    </row>
    <row r="21" spans="1:12" ht="15" customHeight="1" thickTop="1" thickBot="1" x14ac:dyDescent="0.3">
      <c r="A21" s="347" t="s">
        <v>52</v>
      </c>
      <c r="B21" s="347"/>
      <c r="C21" s="230"/>
      <c r="D21" s="228">
        <f>SUM(D6:D20)</f>
        <v>14</v>
      </c>
      <c r="E21" s="228">
        <f>SUM(E6:E20)</f>
        <v>6</v>
      </c>
      <c r="F21" s="228">
        <f>SUM(F6:F20)</f>
        <v>5</v>
      </c>
      <c r="G21" s="228">
        <f t="shared" si="0"/>
        <v>25</v>
      </c>
      <c r="H21" s="217">
        <f>SUM(H6:H20)</f>
        <v>1678150</v>
      </c>
      <c r="I21" s="217">
        <f>SUM(I6:I20)</f>
        <v>1820081</v>
      </c>
      <c r="J21" s="217">
        <f>SUM(J6:J20)</f>
        <v>1288880</v>
      </c>
      <c r="K21" s="201">
        <f>J21/I21*100</f>
        <v>70.814430786322148</v>
      </c>
      <c r="L21" s="201">
        <f>J21/H21*100</f>
        <v>76.803623037273184</v>
      </c>
    </row>
    <row r="22" spans="1:12" s="4" customFormat="1" ht="15" customHeight="1" thickTop="1" thickBot="1" x14ac:dyDescent="0.3">
      <c r="A22" s="361" t="s">
        <v>141</v>
      </c>
      <c r="B22" s="361"/>
      <c r="C22" s="282"/>
      <c r="D22" s="283"/>
      <c r="E22" s="284"/>
      <c r="F22" s="283"/>
      <c r="G22" s="285"/>
      <c r="H22" s="284"/>
      <c r="I22" s="283"/>
      <c r="J22" s="283"/>
      <c r="K22" s="285"/>
      <c r="L22" s="285"/>
    </row>
    <row r="23" spans="1:12" s="15" customFormat="1" ht="15" customHeight="1" thickTop="1" x14ac:dyDescent="0.25">
      <c r="A23" s="362" t="s">
        <v>142</v>
      </c>
      <c r="B23" s="362"/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19">
        <v>0</v>
      </c>
      <c r="I23" s="19">
        <v>0</v>
      </c>
      <c r="J23" s="19">
        <v>0</v>
      </c>
      <c r="K23" s="53">
        <v>0</v>
      </c>
      <c r="L23" s="53">
        <v>0</v>
      </c>
    </row>
    <row r="24" spans="1:12" s="15" customFormat="1" ht="15" customHeight="1" x14ac:dyDescent="0.25">
      <c r="A24" s="345" t="s">
        <v>143</v>
      </c>
      <c r="B24" s="345"/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17">
        <v>0</v>
      </c>
      <c r="I24" s="17">
        <v>0</v>
      </c>
      <c r="J24" s="17">
        <v>0</v>
      </c>
      <c r="K24" s="12">
        <v>0</v>
      </c>
      <c r="L24" s="12">
        <v>0</v>
      </c>
    </row>
    <row r="25" spans="1:12" s="15" customFormat="1" ht="15" customHeight="1" thickBot="1" x14ac:dyDescent="0.3">
      <c r="A25" s="363" t="s">
        <v>144</v>
      </c>
      <c r="B25" s="363"/>
      <c r="C25" s="202">
        <v>0</v>
      </c>
      <c r="D25" s="202">
        <v>0</v>
      </c>
      <c r="E25" s="202">
        <v>0</v>
      </c>
      <c r="F25" s="202">
        <v>0</v>
      </c>
      <c r="G25" s="202">
        <v>0</v>
      </c>
      <c r="H25" s="203">
        <v>0</v>
      </c>
      <c r="I25" s="203">
        <v>0</v>
      </c>
      <c r="J25" s="203">
        <v>0</v>
      </c>
      <c r="K25" s="204">
        <v>0</v>
      </c>
      <c r="L25" s="204">
        <v>0</v>
      </c>
    </row>
    <row r="26" spans="1:12" s="15" customFormat="1" ht="15" customHeight="1" thickTop="1" thickBot="1" x14ac:dyDescent="0.3">
      <c r="A26" s="347" t="s">
        <v>52</v>
      </c>
      <c r="B26" s="347"/>
      <c r="C26" s="200">
        <f>SUM(C23:C25)</f>
        <v>0</v>
      </c>
      <c r="D26" s="200">
        <f t="shared" ref="D26:K26" si="3">SUM(D23:D25)</f>
        <v>0</v>
      </c>
      <c r="E26" s="200">
        <f t="shared" si="3"/>
        <v>0</v>
      </c>
      <c r="F26" s="200">
        <f t="shared" si="3"/>
        <v>0</v>
      </c>
      <c r="G26" s="200">
        <f t="shared" si="3"/>
        <v>0</v>
      </c>
      <c r="H26" s="217">
        <f t="shared" si="3"/>
        <v>0</v>
      </c>
      <c r="I26" s="217">
        <f t="shared" si="3"/>
        <v>0</v>
      </c>
      <c r="J26" s="217">
        <f t="shared" si="3"/>
        <v>0</v>
      </c>
      <c r="K26" s="201">
        <f t="shared" si="3"/>
        <v>0</v>
      </c>
      <c r="L26" s="201">
        <f>SUM(L23:L25)</f>
        <v>0</v>
      </c>
    </row>
    <row r="27" spans="1:12" s="2" customFormat="1" ht="15" customHeight="1" thickTop="1" thickBot="1" x14ac:dyDescent="0.3">
      <c r="A27" s="347" t="s">
        <v>145</v>
      </c>
      <c r="B27" s="347"/>
      <c r="C27" s="200">
        <f>C21+C26</f>
        <v>0</v>
      </c>
      <c r="D27" s="200">
        <f t="shared" ref="D27:K27" si="4">D21+D26</f>
        <v>14</v>
      </c>
      <c r="E27" s="200">
        <f t="shared" si="4"/>
        <v>6</v>
      </c>
      <c r="F27" s="200">
        <f t="shared" si="4"/>
        <v>5</v>
      </c>
      <c r="G27" s="200">
        <f t="shared" si="4"/>
        <v>25</v>
      </c>
      <c r="H27" s="217">
        <f t="shared" si="4"/>
        <v>1678150</v>
      </c>
      <c r="I27" s="217">
        <f t="shared" si="4"/>
        <v>1820081</v>
      </c>
      <c r="J27" s="222">
        <f t="shared" si="4"/>
        <v>1288880</v>
      </c>
      <c r="K27" s="209">
        <f t="shared" si="4"/>
        <v>70.814430786322148</v>
      </c>
      <c r="L27" s="201">
        <f>J27/H27*100</f>
        <v>76.803623037273184</v>
      </c>
    </row>
    <row r="28" spans="1:12" s="2" customFormat="1" ht="22.5" customHeight="1" thickTop="1" x14ac:dyDescent="0.25">
      <c r="A28" s="102" t="s">
        <v>86</v>
      </c>
      <c r="B28" s="358" t="s">
        <v>157</v>
      </c>
      <c r="C28" s="358"/>
      <c r="D28" s="358"/>
      <c r="E28" s="358"/>
      <c r="F28" s="358"/>
      <c r="G28" s="358"/>
      <c r="H28" s="358"/>
      <c r="I28" s="358"/>
      <c r="J28" s="358"/>
      <c r="K28" s="160"/>
      <c r="L28" s="160"/>
    </row>
    <row r="29" spans="1:12" s="2" customFormat="1" ht="17.25" customHeight="1" x14ac:dyDescent="0.25">
      <c r="A29" s="360" t="s">
        <v>106</v>
      </c>
      <c r="B29" s="360"/>
      <c r="C29" s="360"/>
      <c r="D29" s="360"/>
      <c r="E29" s="360"/>
      <c r="F29" s="360"/>
      <c r="G29" s="360"/>
      <c r="H29" s="6"/>
      <c r="I29" s="150"/>
      <c r="J29" s="150"/>
      <c r="K29" s="161"/>
      <c r="L29" s="6"/>
    </row>
    <row r="30" spans="1:12" s="2" customFormat="1" ht="15" customHeight="1" x14ac:dyDescent="0.25">
      <c r="A30" s="360" t="s">
        <v>41</v>
      </c>
      <c r="B30" s="360"/>
      <c r="C30" s="360"/>
      <c r="D30" s="360"/>
      <c r="E30" s="360"/>
      <c r="F30" s="360"/>
      <c r="G30" s="360"/>
      <c r="H30" s="360"/>
      <c r="I30" s="161"/>
      <c r="J30" s="163"/>
      <c r="K30" s="163"/>
      <c r="L30" s="163"/>
    </row>
    <row r="31" spans="1:12" ht="16.5" customHeight="1" x14ac:dyDescent="0.25">
      <c r="A31" s="342" t="s">
        <v>175</v>
      </c>
      <c r="B31" s="342"/>
      <c r="C31" s="342"/>
      <c r="D31" s="342"/>
      <c r="E31" s="342"/>
      <c r="F31" s="342"/>
      <c r="G31" s="342"/>
      <c r="H31" s="342"/>
      <c r="I31" s="342"/>
      <c r="J31" s="276"/>
      <c r="K31" s="276"/>
      <c r="L31" s="276"/>
    </row>
    <row r="32" spans="1:12" ht="18" customHeight="1" x14ac:dyDescent="0.25">
      <c r="A32" s="343" t="s">
        <v>82</v>
      </c>
      <c r="B32" s="343"/>
      <c r="C32" s="343"/>
      <c r="D32" s="343"/>
      <c r="E32" s="343"/>
      <c r="F32" s="343"/>
      <c r="G32" s="60"/>
      <c r="H32" s="364">
        <v>67</v>
      </c>
      <c r="I32" s="364"/>
      <c r="J32" s="60"/>
      <c r="K32" s="60"/>
      <c r="L32" s="60"/>
    </row>
    <row r="44" ht="14.25" customHeight="1" x14ac:dyDescent="0.25"/>
  </sheetData>
  <mergeCells count="39">
    <mergeCell ref="H32:I32"/>
    <mergeCell ref="A32:F32"/>
    <mergeCell ref="A5:B5"/>
    <mergeCell ref="A6:B6"/>
    <mergeCell ref="A7:B7"/>
    <mergeCell ref="A14:B14"/>
    <mergeCell ref="A15:B15"/>
    <mergeCell ref="A16:B16"/>
    <mergeCell ref="A8:B8"/>
    <mergeCell ref="A9:B9"/>
    <mergeCell ref="A29:G29"/>
    <mergeCell ref="A18:B18"/>
    <mergeCell ref="A19:B19"/>
    <mergeCell ref="A17:B17"/>
    <mergeCell ref="A30:H30"/>
    <mergeCell ref="A31:I31"/>
    <mergeCell ref="A1:L1"/>
    <mergeCell ref="D3:F3"/>
    <mergeCell ref="G3:G4"/>
    <mergeCell ref="A3:B4"/>
    <mergeCell ref="H3:H4"/>
    <mergeCell ref="I3:I4"/>
    <mergeCell ref="L3:L4"/>
    <mergeCell ref="J3:J4"/>
    <mergeCell ref="K3:K4"/>
    <mergeCell ref="A2:B2"/>
    <mergeCell ref="A10:B10"/>
    <mergeCell ref="A11:B11"/>
    <mergeCell ref="A12:B12"/>
    <mergeCell ref="A13:B13"/>
    <mergeCell ref="B28:J28"/>
    <mergeCell ref="A20:B20"/>
    <mergeCell ref="A21:B21"/>
    <mergeCell ref="A23:B23"/>
    <mergeCell ref="A24:B24"/>
    <mergeCell ref="A25:B25"/>
    <mergeCell ref="A26:B26"/>
    <mergeCell ref="A27:B27"/>
    <mergeCell ref="A22:B22"/>
  </mergeCells>
  <printOptions horizontalCentered="1"/>
  <pageMargins left="0.59055118110236227" right="0.59055118110236227" top="0.59055118110236227" bottom="0.19685039370078741" header="0" footer="0"/>
  <pageSetup paperSize="9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50"/>
  <sheetViews>
    <sheetView rightToLeft="1" view="pageBreakPreview" zoomScale="110" zoomScaleNormal="75" zoomScaleSheetLayoutView="110" workbookViewId="0">
      <selection activeCell="A2" sqref="A2:B2"/>
    </sheetView>
  </sheetViews>
  <sheetFormatPr defaultColWidth="5.7109375" defaultRowHeight="18" customHeight="1" x14ac:dyDescent="0.25"/>
  <cols>
    <col min="1" max="1" width="2.42578125" style="2" customWidth="1"/>
    <col min="2" max="2" width="11.28515625" style="2" customWidth="1"/>
    <col min="3" max="3" width="0.140625" style="2" hidden="1" customWidth="1"/>
    <col min="4" max="6" width="11.7109375" style="2" customWidth="1"/>
    <col min="7" max="7" width="20" style="2" customWidth="1"/>
    <col min="8" max="8" width="20.7109375" style="2" customWidth="1"/>
    <col min="9" max="9" width="22.85546875" style="2" customWidth="1"/>
    <col min="10" max="10" width="14.7109375" style="2" customWidth="1"/>
    <col min="11" max="11" width="8.28515625" style="2" bestFit="1" customWidth="1"/>
    <col min="12" max="16384" width="5.7109375" style="2"/>
  </cols>
  <sheetData>
    <row r="1" spans="1:10" ht="39.75" customHeight="1" x14ac:dyDescent="0.25">
      <c r="A1" s="349" t="s">
        <v>152</v>
      </c>
      <c r="B1" s="349"/>
      <c r="C1" s="349"/>
      <c r="D1" s="349"/>
      <c r="E1" s="349"/>
      <c r="F1" s="349"/>
      <c r="G1" s="349"/>
      <c r="H1" s="349"/>
      <c r="I1" s="349"/>
      <c r="J1" s="349"/>
    </row>
    <row r="2" spans="1:10" ht="17.25" customHeight="1" thickBot="1" x14ac:dyDescent="0.3">
      <c r="A2" s="350" t="s">
        <v>119</v>
      </c>
      <c r="B2" s="350"/>
      <c r="C2" s="72"/>
      <c r="D2" s="72"/>
      <c r="E2" s="72"/>
      <c r="F2" s="72"/>
      <c r="G2" s="72"/>
      <c r="H2" s="72"/>
      <c r="I2" s="72"/>
    </row>
    <row r="3" spans="1:10" ht="30" customHeight="1" thickTop="1" x14ac:dyDescent="0.25">
      <c r="A3" s="351" t="s">
        <v>0</v>
      </c>
      <c r="B3" s="351"/>
      <c r="C3" s="22"/>
      <c r="D3" s="368" t="s">
        <v>78</v>
      </c>
      <c r="E3" s="368"/>
      <c r="F3" s="351" t="s">
        <v>14</v>
      </c>
      <c r="G3" s="351" t="s">
        <v>57</v>
      </c>
      <c r="H3" s="351" t="s">
        <v>71</v>
      </c>
      <c r="I3" s="351" t="s">
        <v>127</v>
      </c>
      <c r="J3" s="351" t="s">
        <v>128</v>
      </c>
    </row>
    <row r="4" spans="1:10" ht="23.25" customHeight="1" x14ac:dyDescent="0.25">
      <c r="A4" s="352"/>
      <c r="B4" s="352"/>
      <c r="C4" s="23"/>
      <c r="D4" s="287" t="s">
        <v>50</v>
      </c>
      <c r="E4" s="287" t="s">
        <v>51</v>
      </c>
      <c r="F4" s="352"/>
      <c r="G4" s="352"/>
      <c r="H4" s="352"/>
      <c r="I4" s="352"/>
      <c r="J4" s="352"/>
    </row>
    <row r="5" spans="1:10" s="91" customFormat="1" ht="15" customHeight="1" x14ac:dyDescent="0.25">
      <c r="A5" s="348" t="s">
        <v>1</v>
      </c>
      <c r="B5" s="348"/>
      <c r="C5" s="9"/>
      <c r="D5" s="329" t="s">
        <v>86</v>
      </c>
      <c r="E5" s="329" t="s">
        <v>86</v>
      </c>
      <c r="F5" s="329" t="s">
        <v>86</v>
      </c>
      <c r="G5" s="329" t="s">
        <v>86</v>
      </c>
      <c r="H5" s="329" t="s">
        <v>86</v>
      </c>
      <c r="I5" s="329" t="s">
        <v>86</v>
      </c>
      <c r="J5" s="329" t="s">
        <v>86</v>
      </c>
    </row>
    <row r="6" spans="1:10" s="80" customFormat="1" ht="15" customHeight="1" x14ac:dyDescent="0.25">
      <c r="A6" s="345" t="s">
        <v>2</v>
      </c>
      <c r="B6" s="345"/>
      <c r="C6" s="9"/>
      <c r="D6" s="11">
        <v>0</v>
      </c>
      <c r="E6" s="11">
        <v>0</v>
      </c>
      <c r="F6" s="11">
        <f>SUM(D6:E6)</f>
        <v>0</v>
      </c>
      <c r="G6" s="288"/>
      <c r="H6" s="288"/>
      <c r="I6" s="289"/>
      <c r="J6" s="288"/>
    </row>
    <row r="7" spans="1:10" s="4" customFormat="1" ht="15" customHeight="1" x14ac:dyDescent="0.25">
      <c r="A7" s="345" t="s">
        <v>3</v>
      </c>
      <c r="B7" s="345"/>
      <c r="C7" s="16"/>
      <c r="D7" s="11">
        <v>0</v>
      </c>
      <c r="E7" s="11">
        <v>0</v>
      </c>
      <c r="F7" s="11">
        <f>SUM(D7:E7)</f>
        <v>0</v>
      </c>
      <c r="G7" s="288"/>
      <c r="H7" s="288"/>
      <c r="I7" s="289"/>
      <c r="J7" s="288"/>
    </row>
    <row r="8" spans="1:10" s="91" customFormat="1" ht="15" customHeight="1" x14ac:dyDescent="0.25">
      <c r="A8" s="345" t="s">
        <v>4</v>
      </c>
      <c r="B8" s="345"/>
      <c r="C8" s="9"/>
      <c r="D8" s="106" t="s">
        <v>86</v>
      </c>
      <c r="E8" s="106" t="s">
        <v>86</v>
      </c>
      <c r="F8" s="106" t="s">
        <v>86</v>
      </c>
      <c r="G8" s="210" t="s">
        <v>86</v>
      </c>
      <c r="H8" s="210" t="s">
        <v>86</v>
      </c>
      <c r="I8" s="210" t="s">
        <v>86</v>
      </c>
      <c r="J8" s="210" t="s">
        <v>86</v>
      </c>
    </row>
    <row r="9" spans="1:10" s="4" customFormat="1" ht="15" customHeight="1" x14ac:dyDescent="0.25">
      <c r="A9" s="345" t="s">
        <v>36</v>
      </c>
      <c r="B9" s="345"/>
      <c r="C9" s="9"/>
      <c r="D9" s="11">
        <v>4</v>
      </c>
      <c r="E9" s="10">
        <v>0</v>
      </c>
      <c r="F9" s="11">
        <f>SUM(D9:E9)</f>
        <v>4</v>
      </c>
      <c r="G9" s="104" t="s">
        <v>125</v>
      </c>
      <c r="H9" s="104" t="s">
        <v>126</v>
      </c>
      <c r="I9" s="331">
        <v>15000</v>
      </c>
      <c r="J9" s="210" t="s">
        <v>129</v>
      </c>
    </row>
    <row r="10" spans="1:10" s="14" customFormat="1" ht="15" customHeight="1" x14ac:dyDescent="0.25">
      <c r="A10" s="345" t="s">
        <v>39</v>
      </c>
      <c r="B10" s="345"/>
      <c r="C10" s="16"/>
      <c r="D10" s="11">
        <v>0</v>
      </c>
      <c r="E10" s="11">
        <v>2</v>
      </c>
      <c r="F10" s="11">
        <f>SUM(D10:E10)</f>
        <v>2</v>
      </c>
      <c r="G10" s="104" t="s">
        <v>125</v>
      </c>
      <c r="H10" s="11" t="s">
        <v>130</v>
      </c>
      <c r="I10" s="330">
        <v>0</v>
      </c>
      <c r="J10" s="9" t="s">
        <v>129</v>
      </c>
    </row>
    <row r="11" spans="1:10" s="4" customFormat="1" ht="15" customHeight="1" x14ac:dyDescent="0.25">
      <c r="A11" s="345" t="s">
        <v>5</v>
      </c>
      <c r="B11" s="345"/>
      <c r="C11" s="9"/>
      <c r="D11" s="11">
        <v>0</v>
      </c>
      <c r="E11" s="11">
        <v>1</v>
      </c>
      <c r="F11" s="11">
        <f>SUM(D11:E11)</f>
        <v>1</v>
      </c>
      <c r="G11" s="104" t="s">
        <v>125</v>
      </c>
      <c r="H11" s="11" t="s">
        <v>130</v>
      </c>
      <c r="I11" s="330">
        <v>150</v>
      </c>
      <c r="J11" s="9" t="s">
        <v>129</v>
      </c>
    </row>
    <row r="12" spans="1:10" s="80" customFormat="1" ht="15" customHeight="1" x14ac:dyDescent="0.25">
      <c r="A12" s="345" t="s">
        <v>6</v>
      </c>
      <c r="B12" s="345"/>
      <c r="C12" s="9"/>
      <c r="D12" s="11">
        <v>1</v>
      </c>
      <c r="E12" s="10">
        <v>0</v>
      </c>
      <c r="F12" s="11">
        <f>SUM(D12:E12)</f>
        <v>1</v>
      </c>
      <c r="G12" s="104" t="s">
        <v>125</v>
      </c>
      <c r="H12" s="11" t="s">
        <v>130</v>
      </c>
      <c r="I12" s="331">
        <v>3200</v>
      </c>
      <c r="J12" s="9" t="s">
        <v>129</v>
      </c>
    </row>
    <row r="13" spans="1:10" s="80" customFormat="1" ht="15" customHeight="1" x14ac:dyDescent="0.25">
      <c r="A13" s="345" t="s">
        <v>7</v>
      </c>
      <c r="B13" s="345"/>
      <c r="C13" s="16"/>
      <c r="D13" s="11">
        <v>0</v>
      </c>
      <c r="E13" s="10">
        <v>0</v>
      </c>
      <c r="F13" s="10">
        <f>SUM(D13:E13)</f>
        <v>0</v>
      </c>
      <c r="G13" s="288"/>
      <c r="H13" s="288"/>
      <c r="I13" s="334"/>
      <c r="J13" s="290"/>
    </row>
    <row r="14" spans="1:10" s="91" customFormat="1" ht="15" customHeight="1" x14ac:dyDescent="0.25">
      <c r="A14" s="345" t="s">
        <v>8</v>
      </c>
      <c r="B14" s="345"/>
      <c r="C14" s="9"/>
      <c r="D14" s="11">
        <v>0</v>
      </c>
      <c r="E14" s="10">
        <v>4</v>
      </c>
      <c r="F14" s="11">
        <v>4</v>
      </c>
      <c r="G14" s="104" t="s">
        <v>125</v>
      </c>
      <c r="H14" s="11" t="s">
        <v>130</v>
      </c>
      <c r="I14" s="331">
        <v>450</v>
      </c>
      <c r="J14" s="9" t="s">
        <v>129</v>
      </c>
    </row>
    <row r="15" spans="1:10" s="4" customFormat="1" ht="15" customHeight="1" x14ac:dyDescent="0.25">
      <c r="A15" s="345" t="s">
        <v>9</v>
      </c>
      <c r="B15" s="345"/>
      <c r="C15" s="9"/>
      <c r="D15" s="11">
        <v>0</v>
      </c>
      <c r="E15" s="10">
        <v>2</v>
      </c>
      <c r="F15" s="11">
        <f>SUM(D15:E15)</f>
        <v>2</v>
      </c>
      <c r="G15" s="104" t="s">
        <v>125</v>
      </c>
      <c r="H15" s="104" t="s">
        <v>126</v>
      </c>
      <c r="I15" s="330">
        <v>559</v>
      </c>
      <c r="J15" s="9" t="s">
        <v>129</v>
      </c>
    </row>
    <row r="16" spans="1:10" s="4" customFormat="1" ht="15" customHeight="1" x14ac:dyDescent="0.25">
      <c r="A16" s="345" t="s">
        <v>10</v>
      </c>
      <c r="B16" s="345"/>
      <c r="C16" s="9"/>
      <c r="D16" s="11">
        <v>1</v>
      </c>
      <c r="E16" s="10">
        <v>1</v>
      </c>
      <c r="F16" s="11">
        <f>SUM(D16:E16)</f>
        <v>2</v>
      </c>
      <c r="G16" s="104" t="s">
        <v>131</v>
      </c>
      <c r="H16" s="104" t="s">
        <v>126</v>
      </c>
      <c r="I16" s="330">
        <v>319</v>
      </c>
      <c r="J16" s="9" t="s">
        <v>129</v>
      </c>
    </row>
    <row r="17" spans="1:11" s="4" customFormat="1" ht="15" customHeight="1" x14ac:dyDescent="0.25">
      <c r="A17" s="345" t="s">
        <v>11</v>
      </c>
      <c r="B17" s="345"/>
      <c r="C17" s="9"/>
      <c r="D17" s="11">
        <v>0</v>
      </c>
      <c r="E17" s="10">
        <v>1</v>
      </c>
      <c r="F17" s="11">
        <f>SUM(D17:E17)</f>
        <v>1</v>
      </c>
      <c r="G17" s="104" t="s">
        <v>125</v>
      </c>
      <c r="H17" s="104" t="s">
        <v>126</v>
      </c>
      <c r="I17" s="330">
        <v>100</v>
      </c>
      <c r="J17" s="9" t="s">
        <v>129</v>
      </c>
    </row>
    <row r="18" spans="1:11" s="4" customFormat="1" ht="15" customHeight="1" x14ac:dyDescent="0.25">
      <c r="A18" s="345" t="s">
        <v>12</v>
      </c>
      <c r="B18" s="345"/>
      <c r="C18" s="9"/>
      <c r="D18" s="11">
        <v>3</v>
      </c>
      <c r="E18" s="10">
        <v>0</v>
      </c>
      <c r="F18" s="11">
        <f>SUM(D18:E18)</f>
        <v>3</v>
      </c>
      <c r="G18" s="104" t="s">
        <v>125</v>
      </c>
      <c r="H18" s="104" t="s">
        <v>132</v>
      </c>
      <c r="I18" s="330">
        <v>36</v>
      </c>
      <c r="J18" s="9" t="s">
        <v>167</v>
      </c>
    </row>
    <row r="19" spans="1:11" s="15" customFormat="1" ht="15" customHeight="1" x14ac:dyDescent="0.25">
      <c r="A19" s="345" t="s">
        <v>13</v>
      </c>
      <c r="B19" s="345"/>
      <c r="C19" s="9"/>
      <c r="D19" s="11">
        <v>0</v>
      </c>
      <c r="E19" s="10">
        <v>4</v>
      </c>
      <c r="F19" s="11">
        <f>SUM(D19:E19)</f>
        <v>4</v>
      </c>
      <c r="G19" s="104" t="s">
        <v>125</v>
      </c>
      <c r="H19" s="104" t="s">
        <v>132</v>
      </c>
      <c r="I19" s="330">
        <v>200</v>
      </c>
      <c r="J19" s="213" t="s">
        <v>130</v>
      </c>
    </row>
    <row r="20" spans="1:11" s="4" customFormat="1" ht="15" customHeight="1" thickBot="1" x14ac:dyDescent="0.3">
      <c r="A20" s="346" t="s">
        <v>15</v>
      </c>
      <c r="B20" s="346"/>
      <c r="C20" s="229"/>
      <c r="D20" s="199">
        <v>0</v>
      </c>
      <c r="E20" s="52">
        <v>1</v>
      </c>
      <c r="F20" s="199">
        <v>1</v>
      </c>
      <c r="G20" s="211" t="s">
        <v>125</v>
      </c>
      <c r="H20" s="199" t="s">
        <v>130</v>
      </c>
      <c r="I20" s="340">
        <v>32.9</v>
      </c>
      <c r="J20" s="231" t="s">
        <v>133</v>
      </c>
    </row>
    <row r="21" spans="1:11" ht="15" customHeight="1" thickTop="1" thickBot="1" x14ac:dyDescent="0.3">
      <c r="A21" s="347" t="s">
        <v>52</v>
      </c>
      <c r="B21" s="347"/>
      <c r="C21" s="230"/>
      <c r="D21" s="228">
        <f>SUM(D6:D20)</f>
        <v>9</v>
      </c>
      <c r="E21" s="228">
        <f>SUM(E6:E20)</f>
        <v>16</v>
      </c>
      <c r="F21" s="228">
        <f>SUM(F6:F20)</f>
        <v>25</v>
      </c>
      <c r="G21" s="291"/>
      <c r="H21" s="291"/>
      <c r="I21" s="341">
        <f>SUM(I9:I20)</f>
        <v>20046.900000000001</v>
      </c>
      <c r="J21" s="291"/>
      <c r="K21" s="253">
        <f>I21-I9</f>
        <v>5046.9000000000015</v>
      </c>
    </row>
    <row r="22" spans="1:11" s="4" customFormat="1" ht="15" customHeight="1" thickTop="1" thickBot="1" x14ac:dyDescent="0.3">
      <c r="A22" s="361" t="s">
        <v>141</v>
      </c>
      <c r="B22" s="361"/>
      <c r="C22" s="282"/>
      <c r="D22" s="283"/>
      <c r="E22" s="284"/>
      <c r="F22" s="283"/>
      <c r="G22" s="285"/>
      <c r="H22" s="284"/>
      <c r="I22" s="336"/>
      <c r="J22" s="285"/>
    </row>
    <row r="23" spans="1:11" s="15" customFormat="1" ht="15" customHeight="1" thickTop="1" x14ac:dyDescent="0.25">
      <c r="A23" s="362" t="s">
        <v>142</v>
      </c>
      <c r="B23" s="362"/>
      <c r="C23" s="50">
        <v>0</v>
      </c>
      <c r="D23" s="50">
        <v>0</v>
      </c>
      <c r="E23" s="50">
        <v>0</v>
      </c>
      <c r="F23" s="50">
        <v>0</v>
      </c>
      <c r="G23" s="292"/>
      <c r="H23" s="292"/>
      <c r="I23" s="337"/>
      <c r="J23" s="295"/>
    </row>
    <row r="24" spans="1:11" s="15" customFormat="1" ht="15" customHeight="1" x14ac:dyDescent="0.25">
      <c r="A24" s="345" t="s">
        <v>143</v>
      </c>
      <c r="B24" s="345"/>
      <c r="C24" s="55">
        <v>0</v>
      </c>
      <c r="D24" s="55">
        <v>0</v>
      </c>
      <c r="E24" s="55">
        <v>0</v>
      </c>
      <c r="F24" s="55">
        <v>0</v>
      </c>
      <c r="G24" s="293"/>
      <c r="H24" s="293"/>
      <c r="I24" s="338"/>
      <c r="J24" s="296"/>
    </row>
    <row r="25" spans="1:11" s="15" customFormat="1" ht="15" customHeight="1" thickBot="1" x14ac:dyDescent="0.3">
      <c r="A25" s="363" t="s">
        <v>144</v>
      </c>
      <c r="B25" s="363"/>
      <c r="C25" s="202">
        <v>0</v>
      </c>
      <c r="D25" s="202">
        <v>0</v>
      </c>
      <c r="E25" s="202">
        <v>0</v>
      </c>
      <c r="F25" s="202">
        <v>0</v>
      </c>
      <c r="G25" s="294"/>
      <c r="H25" s="294"/>
      <c r="I25" s="339"/>
      <c r="J25" s="297"/>
    </row>
    <row r="26" spans="1:11" s="15" customFormat="1" ht="15" customHeight="1" thickTop="1" thickBot="1" x14ac:dyDescent="0.3">
      <c r="A26" s="347" t="s">
        <v>52</v>
      </c>
      <c r="B26" s="347"/>
      <c r="C26" s="200">
        <f>SUM(C23:C25)</f>
        <v>0</v>
      </c>
      <c r="D26" s="200">
        <f>SUM(D23:D25)</f>
        <v>0</v>
      </c>
      <c r="E26" s="200">
        <f>SUM(E23:E25)</f>
        <v>0</v>
      </c>
      <c r="F26" s="200">
        <f>SUM(F23:F25)</f>
        <v>0</v>
      </c>
      <c r="G26" s="282"/>
      <c r="H26" s="282"/>
      <c r="I26" s="336"/>
      <c r="J26" s="285"/>
    </row>
    <row r="27" spans="1:11" ht="15" customHeight="1" thickTop="1" thickBot="1" x14ac:dyDescent="0.3">
      <c r="A27" s="347" t="s">
        <v>145</v>
      </c>
      <c r="B27" s="347"/>
      <c r="C27" s="200">
        <f>C21+C26</f>
        <v>0</v>
      </c>
      <c r="D27" s="200">
        <f>D21+D26</f>
        <v>9</v>
      </c>
      <c r="E27" s="200">
        <f>E21+E26</f>
        <v>16</v>
      </c>
      <c r="F27" s="200">
        <f>F21+F26</f>
        <v>25</v>
      </c>
      <c r="G27" s="282"/>
      <c r="H27" s="282"/>
      <c r="I27" s="341">
        <v>20046.900000000001</v>
      </c>
      <c r="J27" s="298"/>
    </row>
    <row r="28" spans="1:11" ht="16.5" customHeight="1" thickTop="1" x14ac:dyDescent="0.25">
      <c r="A28" s="102" t="s">
        <v>86</v>
      </c>
      <c r="B28" s="367" t="s">
        <v>157</v>
      </c>
      <c r="C28" s="367"/>
      <c r="D28" s="367"/>
      <c r="E28" s="367"/>
      <c r="F28" s="367"/>
      <c r="G28" s="367"/>
      <c r="H28" s="367"/>
      <c r="I28" s="367"/>
    </row>
    <row r="29" spans="1:11" ht="16.5" customHeight="1" x14ac:dyDescent="0.25">
      <c r="A29" s="367" t="s">
        <v>110</v>
      </c>
      <c r="B29" s="367"/>
      <c r="C29" s="367"/>
      <c r="D29" s="367"/>
      <c r="E29" s="367"/>
      <c r="F29" s="367"/>
      <c r="G29" s="367"/>
      <c r="H29" s="367"/>
      <c r="I29" s="367"/>
    </row>
    <row r="30" spans="1:11" ht="18" customHeight="1" x14ac:dyDescent="0.25">
      <c r="A30" s="359" t="s">
        <v>87</v>
      </c>
      <c r="B30" s="359"/>
      <c r="C30" s="359"/>
      <c r="D30" s="359"/>
      <c r="E30" s="359"/>
      <c r="F30" s="359"/>
      <c r="G30" s="359"/>
      <c r="H30" s="100"/>
      <c r="I30" s="100"/>
    </row>
    <row r="31" spans="1:11" ht="14.25" customHeight="1" x14ac:dyDescent="0.25">
      <c r="A31" s="359" t="s">
        <v>41</v>
      </c>
      <c r="B31" s="359"/>
      <c r="C31" s="359"/>
      <c r="D31" s="359"/>
      <c r="E31" s="359"/>
      <c r="F31" s="359"/>
      <c r="G31" s="103"/>
      <c r="H31" s="105"/>
      <c r="I31" s="59"/>
    </row>
    <row r="32" spans="1:11" ht="12.75" customHeight="1" x14ac:dyDescent="0.25">
      <c r="A32" s="101"/>
      <c r="B32" s="359" t="s">
        <v>176</v>
      </c>
      <c r="C32" s="359"/>
      <c r="D32" s="359"/>
      <c r="E32" s="359"/>
      <c r="F32" s="359"/>
      <c r="G32" s="359"/>
      <c r="H32" s="269"/>
      <c r="I32" s="59"/>
    </row>
    <row r="33" spans="1:10" ht="21" customHeight="1" x14ac:dyDescent="0.25">
      <c r="A33" s="343" t="s">
        <v>82</v>
      </c>
      <c r="B33" s="343"/>
      <c r="C33" s="343"/>
      <c r="D33" s="343"/>
      <c r="E33" s="343"/>
      <c r="F33" s="343"/>
      <c r="G33" s="76"/>
      <c r="H33" s="366">
        <v>68</v>
      </c>
      <c r="I33" s="366"/>
      <c r="J33" s="162"/>
    </row>
    <row r="50" ht="14.25" customHeight="1" x14ac:dyDescent="0.25"/>
  </sheetData>
  <mergeCells count="39">
    <mergeCell ref="A1:J1"/>
    <mergeCell ref="A27:B27"/>
    <mergeCell ref="A22:B22"/>
    <mergeCell ref="A23:B23"/>
    <mergeCell ref="A24:B24"/>
    <mergeCell ref="A25:B25"/>
    <mergeCell ref="A26:B26"/>
    <mergeCell ref="J3:J4"/>
    <mergeCell ref="A11:B11"/>
    <mergeCell ref="A12:B12"/>
    <mergeCell ref="A13:B13"/>
    <mergeCell ref="A14:B14"/>
    <mergeCell ref="A15:B15"/>
    <mergeCell ref="I3:I4"/>
    <mergeCell ref="F3:F4"/>
    <mergeCell ref="D3:E3"/>
    <mergeCell ref="A17:B17"/>
    <mergeCell ref="A6:B6"/>
    <mergeCell ref="A7:B7"/>
    <mergeCell ref="A8:B8"/>
    <mergeCell ref="A9:B9"/>
    <mergeCell ref="A10:B10"/>
    <mergeCell ref="A16:B16"/>
    <mergeCell ref="A2:B2"/>
    <mergeCell ref="A5:B5"/>
    <mergeCell ref="A3:B4"/>
    <mergeCell ref="G3:G4"/>
    <mergeCell ref="H3:H4"/>
    <mergeCell ref="H33:I33"/>
    <mergeCell ref="A18:B18"/>
    <mergeCell ref="A19:B19"/>
    <mergeCell ref="A20:B20"/>
    <mergeCell ref="A21:B21"/>
    <mergeCell ref="A33:F33"/>
    <mergeCell ref="B28:I28"/>
    <mergeCell ref="A30:G30"/>
    <mergeCell ref="A31:F31"/>
    <mergeCell ref="A29:I29"/>
    <mergeCell ref="B32:G32"/>
  </mergeCells>
  <printOptions horizontalCentered="1"/>
  <pageMargins left="0.59055118110236227" right="0.59055118110236227" top="0.59055118110236227" bottom="0.1968503937007874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W52"/>
  <sheetViews>
    <sheetView rightToLeft="1" tabSelected="1" view="pageBreakPreview" zoomScaleSheetLayoutView="100" workbookViewId="0">
      <selection activeCell="A2" sqref="A2:B2"/>
    </sheetView>
  </sheetViews>
  <sheetFormatPr defaultColWidth="5.7109375" defaultRowHeight="18" customHeight="1" x14ac:dyDescent="0.25"/>
  <cols>
    <col min="1" max="1" width="3.42578125" style="2" customWidth="1"/>
    <col min="2" max="2" width="11.7109375" style="2" customWidth="1"/>
    <col min="3" max="3" width="0.140625" style="2" hidden="1" customWidth="1"/>
    <col min="4" max="4" width="0.140625" style="2" customWidth="1"/>
    <col min="5" max="8" width="10.7109375" style="2" customWidth="1"/>
    <col min="9" max="9" width="15.28515625" style="2" customWidth="1"/>
    <col min="10" max="10" width="16.28515625" style="2" customWidth="1"/>
    <col min="11" max="11" width="18.7109375" style="2" customWidth="1"/>
    <col min="12" max="12" width="14.28515625" style="2" customWidth="1"/>
    <col min="13" max="13" width="13" style="2" customWidth="1"/>
    <col min="14" max="16384" width="5.7109375" style="2"/>
  </cols>
  <sheetData>
    <row r="1" spans="1:13" ht="27.75" customHeight="1" x14ac:dyDescent="0.25">
      <c r="A1" s="373" t="s">
        <v>166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ht="16.5" customHeight="1" thickBot="1" x14ac:dyDescent="0.3">
      <c r="A2" s="374" t="s">
        <v>120</v>
      </c>
      <c r="B2" s="374"/>
      <c r="C2" s="78"/>
      <c r="D2" s="78"/>
      <c r="E2" s="70"/>
      <c r="F2" s="70"/>
      <c r="G2" s="70"/>
      <c r="H2" s="70"/>
      <c r="I2" s="70"/>
      <c r="J2" s="70"/>
      <c r="K2" s="70"/>
      <c r="L2" s="70"/>
      <c r="M2" s="70"/>
    </row>
    <row r="3" spans="1:13" ht="25.5" customHeight="1" thickTop="1" x14ac:dyDescent="0.25">
      <c r="A3" s="351" t="s">
        <v>0</v>
      </c>
      <c r="B3" s="351"/>
      <c r="C3" s="351"/>
      <c r="D3" s="45"/>
      <c r="E3" s="344" t="s">
        <v>53</v>
      </c>
      <c r="F3" s="344"/>
      <c r="G3" s="344"/>
      <c r="H3" s="351" t="s">
        <v>14</v>
      </c>
      <c r="I3" s="371" t="s">
        <v>19</v>
      </c>
      <c r="J3" s="371" t="s">
        <v>44</v>
      </c>
      <c r="K3" s="371" t="s">
        <v>46</v>
      </c>
      <c r="L3" s="351" t="s">
        <v>151</v>
      </c>
      <c r="M3" s="371" t="s">
        <v>17</v>
      </c>
    </row>
    <row r="4" spans="1:13" ht="18.75" customHeight="1" x14ac:dyDescent="0.25">
      <c r="A4" s="352"/>
      <c r="B4" s="352"/>
      <c r="C4" s="352"/>
      <c r="D4" s="46"/>
      <c r="E4" s="281" t="s">
        <v>48</v>
      </c>
      <c r="F4" s="281" t="s">
        <v>49</v>
      </c>
      <c r="G4" s="281" t="s">
        <v>20</v>
      </c>
      <c r="H4" s="352"/>
      <c r="I4" s="372"/>
      <c r="J4" s="372"/>
      <c r="K4" s="372"/>
      <c r="L4" s="352"/>
      <c r="M4" s="372"/>
    </row>
    <row r="5" spans="1:13" s="91" customFormat="1" ht="15" customHeight="1" x14ac:dyDescent="0.25">
      <c r="A5" s="345" t="s">
        <v>1</v>
      </c>
      <c r="B5" s="345"/>
      <c r="C5" s="345"/>
      <c r="D5" s="98"/>
      <c r="E5" s="133" t="s">
        <v>86</v>
      </c>
      <c r="F5" s="133" t="s">
        <v>86</v>
      </c>
      <c r="G5" s="133" t="s">
        <v>86</v>
      </c>
      <c r="H5" s="106" t="s">
        <v>86</v>
      </c>
      <c r="I5" s="333" t="s">
        <v>86</v>
      </c>
      <c r="J5" s="106" t="s">
        <v>86</v>
      </c>
      <c r="K5" s="106" t="s">
        <v>86</v>
      </c>
      <c r="L5" s="106" t="s">
        <v>86</v>
      </c>
      <c r="M5" s="106" t="s">
        <v>86</v>
      </c>
    </row>
    <row r="6" spans="1:13" s="80" customFormat="1" ht="15" customHeight="1" x14ac:dyDescent="0.25">
      <c r="A6" s="345" t="s">
        <v>2</v>
      </c>
      <c r="B6" s="345"/>
      <c r="C6" s="345"/>
      <c r="D6" s="98"/>
      <c r="E6" s="11">
        <v>2</v>
      </c>
      <c r="F6" s="11">
        <v>0</v>
      </c>
      <c r="G6" s="11">
        <v>0</v>
      </c>
      <c r="H6" s="11">
        <f>SUM(E6:G6)</f>
        <v>2</v>
      </c>
      <c r="I6" s="17">
        <v>3000</v>
      </c>
      <c r="J6" s="17">
        <v>3000</v>
      </c>
      <c r="K6" s="17">
        <v>2800</v>
      </c>
      <c r="L6" s="12">
        <f>K6/J6*100</f>
        <v>93.333333333333329</v>
      </c>
      <c r="M6" s="12">
        <f>K6/I6*100</f>
        <v>93.333333333333329</v>
      </c>
    </row>
    <row r="7" spans="1:13" s="4" customFormat="1" ht="15" customHeight="1" x14ac:dyDescent="0.25">
      <c r="A7" s="345" t="s">
        <v>3</v>
      </c>
      <c r="B7" s="345"/>
      <c r="C7" s="345"/>
      <c r="D7" s="98"/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2">
        <v>0</v>
      </c>
      <c r="M7" s="12">
        <v>0</v>
      </c>
    </row>
    <row r="8" spans="1:13" s="91" customFormat="1" ht="15" customHeight="1" x14ac:dyDescent="0.25">
      <c r="A8" s="345" t="s">
        <v>4</v>
      </c>
      <c r="B8" s="345"/>
      <c r="C8" s="345"/>
      <c r="D8" s="98"/>
      <c r="E8" s="106" t="s">
        <v>86</v>
      </c>
      <c r="F8" s="106" t="s">
        <v>86</v>
      </c>
      <c r="G8" s="106" t="s">
        <v>86</v>
      </c>
      <c r="H8" s="106" t="s">
        <v>86</v>
      </c>
      <c r="I8" s="333" t="s">
        <v>86</v>
      </c>
      <c r="J8" s="106" t="s">
        <v>86</v>
      </c>
      <c r="K8" s="106" t="s">
        <v>86</v>
      </c>
      <c r="L8" s="106" t="s">
        <v>86</v>
      </c>
      <c r="M8" s="106" t="s">
        <v>86</v>
      </c>
    </row>
    <row r="9" spans="1:13" s="80" customFormat="1" ht="15" customHeight="1" x14ac:dyDescent="0.25">
      <c r="A9" s="345" t="s">
        <v>36</v>
      </c>
      <c r="B9" s="345"/>
      <c r="C9" s="345"/>
      <c r="D9" s="98"/>
      <c r="E9" s="11">
        <v>5</v>
      </c>
      <c r="F9" s="11">
        <v>0</v>
      </c>
      <c r="G9" s="11">
        <v>0</v>
      </c>
      <c r="H9" s="11">
        <f t="shared" ref="H9:H20" si="0">SUM(E9:G9)</f>
        <v>5</v>
      </c>
      <c r="I9" s="17">
        <v>75000</v>
      </c>
      <c r="J9" s="17">
        <v>75000</v>
      </c>
      <c r="K9" s="17">
        <v>75000</v>
      </c>
      <c r="L9" s="12">
        <f>K9/J9*100</f>
        <v>100</v>
      </c>
      <c r="M9" s="12">
        <f>K9/I9*100</f>
        <v>100</v>
      </c>
    </row>
    <row r="10" spans="1:13" s="4" customFormat="1" ht="15" customHeight="1" x14ac:dyDescent="0.25">
      <c r="A10" s="345" t="s">
        <v>21</v>
      </c>
      <c r="B10" s="345"/>
      <c r="C10" s="345"/>
      <c r="D10" s="98"/>
      <c r="E10" s="11">
        <v>0</v>
      </c>
      <c r="F10" s="11">
        <v>0</v>
      </c>
      <c r="G10" s="11">
        <v>0</v>
      </c>
      <c r="H10" s="11">
        <f t="shared" si="0"/>
        <v>0</v>
      </c>
      <c r="I10" s="11">
        <v>0</v>
      </c>
      <c r="J10" s="11">
        <v>0</v>
      </c>
      <c r="K10" s="11">
        <v>0</v>
      </c>
      <c r="L10" s="12">
        <v>0</v>
      </c>
      <c r="M10" s="12">
        <v>0</v>
      </c>
    </row>
    <row r="11" spans="1:13" s="15" customFormat="1" ht="15" customHeight="1" x14ac:dyDescent="0.25">
      <c r="A11" s="345" t="s">
        <v>5</v>
      </c>
      <c r="B11" s="345"/>
      <c r="C11" s="345"/>
      <c r="D11" s="98"/>
      <c r="E11" s="11">
        <v>2</v>
      </c>
      <c r="F11" s="11">
        <v>0</v>
      </c>
      <c r="G11" s="11">
        <v>1</v>
      </c>
      <c r="H11" s="11">
        <f t="shared" si="0"/>
        <v>3</v>
      </c>
      <c r="I11" s="17">
        <v>13200</v>
      </c>
      <c r="J11" s="17">
        <v>800</v>
      </c>
      <c r="K11" s="17">
        <v>800</v>
      </c>
      <c r="L11" s="12">
        <f>K11/J11*100</f>
        <v>100</v>
      </c>
      <c r="M11" s="12">
        <f>K11/I11*100</f>
        <v>6.0606060606060606</v>
      </c>
    </row>
    <row r="12" spans="1:13" s="80" customFormat="1" ht="15" customHeight="1" x14ac:dyDescent="0.25">
      <c r="A12" s="345" t="s">
        <v>6</v>
      </c>
      <c r="B12" s="345"/>
      <c r="C12" s="345"/>
      <c r="D12" s="98"/>
      <c r="E12" s="11">
        <v>2</v>
      </c>
      <c r="F12" s="11">
        <v>0</v>
      </c>
      <c r="G12" s="11">
        <v>0</v>
      </c>
      <c r="H12" s="11">
        <f t="shared" si="0"/>
        <v>2</v>
      </c>
      <c r="I12" s="17">
        <v>17500</v>
      </c>
      <c r="J12" s="17">
        <v>10000</v>
      </c>
      <c r="K12" s="17">
        <v>10000</v>
      </c>
      <c r="L12" s="12">
        <f>K12/J12*100</f>
        <v>100</v>
      </c>
      <c r="M12" s="12">
        <f>K12/I12*100</f>
        <v>57.142857142857139</v>
      </c>
    </row>
    <row r="13" spans="1:13" s="80" customFormat="1" ht="15" customHeight="1" x14ac:dyDescent="0.25">
      <c r="A13" s="345" t="s">
        <v>7</v>
      </c>
      <c r="B13" s="345"/>
      <c r="C13" s="345"/>
      <c r="D13" s="98"/>
      <c r="E13" s="11">
        <v>0</v>
      </c>
      <c r="F13" s="11">
        <v>0</v>
      </c>
      <c r="G13" s="11">
        <v>0</v>
      </c>
      <c r="H13" s="11">
        <f t="shared" si="0"/>
        <v>0</v>
      </c>
      <c r="I13" s="11">
        <v>0</v>
      </c>
      <c r="J13" s="11">
        <v>0</v>
      </c>
      <c r="K13" s="11">
        <v>0</v>
      </c>
      <c r="L13" s="12">
        <v>0</v>
      </c>
      <c r="M13" s="12">
        <v>0</v>
      </c>
    </row>
    <row r="14" spans="1:13" s="91" customFormat="1" ht="15" customHeight="1" x14ac:dyDescent="0.25">
      <c r="A14" s="345" t="s">
        <v>8</v>
      </c>
      <c r="B14" s="345"/>
      <c r="C14" s="345"/>
      <c r="D14" s="98"/>
      <c r="E14" s="139">
        <v>0</v>
      </c>
      <c r="F14" s="139">
        <v>0</v>
      </c>
      <c r="G14" s="139">
        <v>0</v>
      </c>
      <c r="H14" s="139">
        <f t="shared" si="0"/>
        <v>0</v>
      </c>
      <c r="I14" s="139">
        <v>0</v>
      </c>
      <c r="J14" s="139">
        <v>0</v>
      </c>
      <c r="K14" s="139">
        <v>0</v>
      </c>
      <c r="L14" s="140">
        <v>0</v>
      </c>
      <c r="M14" s="140">
        <v>0</v>
      </c>
    </row>
    <row r="15" spans="1:13" s="4" customFormat="1" ht="15" customHeight="1" x14ac:dyDescent="0.25">
      <c r="A15" s="345" t="s">
        <v>9</v>
      </c>
      <c r="B15" s="345"/>
      <c r="C15" s="345"/>
      <c r="D15" s="98"/>
      <c r="E15" s="11">
        <v>1</v>
      </c>
      <c r="F15" s="11">
        <v>0</v>
      </c>
      <c r="G15" s="11">
        <v>1</v>
      </c>
      <c r="H15" s="11">
        <f t="shared" si="0"/>
        <v>2</v>
      </c>
      <c r="I15" s="17">
        <v>10000</v>
      </c>
      <c r="J15" s="17">
        <v>13000</v>
      </c>
      <c r="K15" s="17">
        <v>5000</v>
      </c>
      <c r="L15" s="12">
        <f>K15/J15*100</f>
        <v>38.461538461538467</v>
      </c>
      <c r="M15" s="12">
        <f>K15/I15*100</f>
        <v>50</v>
      </c>
    </row>
    <row r="16" spans="1:13" s="4" customFormat="1" ht="15" customHeight="1" x14ac:dyDescent="0.25">
      <c r="A16" s="345" t="s">
        <v>10</v>
      </c>
      <c r="B16" s="345"/>
      <c r="C16" s="345"/>
      <c r="D16" s="98"/>
      <c r="E16" s="11">
        <v>0</v>
      </c>
      <c r="F16" s="11">
        <v>0</v>
      </c>
      <c r="G16" s="11">
        <v>0</v>
      </c>
      <c r="H16" s="11">
        <f t="shared" si="0"/>
        <v>0</v>
      </c>
      <c r="I16" s="11">
        <v>0</v>
      </c>
      <c r="J16" s="11">
        <v>0</v>
      </c>
      <c r="K16" s="11">
        <v>0</v>
      </c>
      <c r="L16" s="12">
        <v>0</v>
      </c>
      <c r="M16" s="12">
        <v>0</v>
      </c>
    </row>
    <row r="17" spans="1:23" s="4" customFormat="1" ht="15" customHeight="1" x14ac:dyDescent="0.25">
      <c r="A17" s="345" t="s">
        <v>11</v>
      </c>
      <c r="B17" s="345"/>
      <c r="C17" s="345"/>
      <c r="D17" s="98"/>
      <c r="E17" s="11">
        <v>0</v>
      </c>
      <c r="F17" s="11">
        <v>0</v>
      </c>
      <c r="G17" s="11">
        <v>2</v>
      </c>
      <c r="H17" s="11">
        <f t="shared" si="0"/>
        <v>2</v>
      </c>
      <c r="I17" s="17">
        <v>10000</v>
      </c>
      <c r="J17" s="17">
        <v>0</v>
      </c>
      <c r="K17" s="17">
        <v>0</v>
      </c>
      <c r="L17" s="12">
        <v>0</v>
      </c>
      <c r="M17" s="12">
        <v>0</v>
      </c>
    </row>
    <row r="18" spans="1:23" s="4" customFormat="1" ht="15" customHeight="1" x14ac:dyDescent="0.25">
      <c r="A18" s="345" t="s">
        <v>12</v>
      </c>
      <c r="B18" s="345"/>
      <c r="C18" s="345"/>
      <c r="D18" s="98"/>
      <c r="E18" s="11">
        <v>0</v>
      </c>
      <c r="F18" s="11">
        <v>0</v>
      </c>
      <c r="G18" s="11">
        <v>0</v>
      </c>
      <c r="H18" s="11">
        <f t="shared" si="0"/>
        <v>0</v>
      </c>
      <c r="I18" s="11">
        <v>0</v>
      </c>
      <c r="J18" s="11">
        <v>0</v>
      </c>
      <c r="K18" s="11">
        <v>0</v>
      </c>
      <c r="L18" s="12">
        <v>0</v>
      </c>
      <c r="M18" s="12">
        <v>0</v>
      </c>
    </row>
    <row r="19" spans="1:23" s="4" customFormat="1" ht="15" customHeight="1" x14ac:dyDescent="0.25">
      <c r="A19" s="345" t="s">
        <v>13</v>
      </c>
      <c r="B19" s="345"/>
      <c r="C19" s="345"/>
      <c r="D19" s="98"/>
      <c r="E19" s="11">
        <v>1</v>
      </c>
      <c r="F19" s="11">
        <v>0</v>
      </c>
      <c r="G19" s="11">
        <v>0</v>
      </c>
      <c r="H19" s="11">
        <f t="shared" si="0"/>
        <v>1</v>
      </c>
      <c r="I19" s="17">
        <v>4000</v>
      </c>
      <c r="J19" s="17">
        <v>3500</v>
      </c>
      <c r="K19" s="17">
        <v>3500</v>
      </c>
      <c r="L19" s="12">
        <f>K19/J19*100</f>
        <v>100</v>
      </c>
      <c r="M19" s="12">
        <f>K19/I19*100</f>
        <v>87.5</v>
      </c>
    </row>
    <row r="20" spans="1:23" s="4" customFormat="1" ht="15" customHeight="1" thickBot="1" x14ac:dyDescent="0.3">
      <c r="A20" s="346" t="s">
        <v>15</v>
      </c>
      <c r="B20" s="346"/>
      <c r="C20" s="346"/>
      <c r="D20" s="47"/>
      <c r="E20" s="199">
        <v>0</v>
      </c>
      <c r="F20" s="199">
        <v>0</v>
      </c>
      <c r="G20" s="199">
        <v>1</v>
      </c>
      <c r="H20" s="199">
        <f t="shared" si="0"/>
        <v>1</v>
      </c>
      <c r="I20" s="18">
        <v>5000</v>
      </c>
      <c r="J20" s="18">
        <v>5000</v>
      </c>
      <c r="K20" s="199">
        <v>0</v>
      </c>
      <c r="L20" s="116">
        <f>K20/J20*100</f>
        <v>0</v>
      </c>
      <c r="M20" s="116">
        <f>K20/I20*100</f>
        <v>0</v>
      </c>
    </row>
    <row r="21" spans="1:23" s="236" customFormat="1" ht="15" customHeight="1" thickTop="1" thickBot="1" x14ac:dyDescent="0.3">
      <c r="A21" s="347" t="s">
        <v>52</v>
      </c>
      <c r="B21" s="347"/>
      <c r="C21" s="347"/>
      <c r="D21" s="212"/>
      <c r="E21" s="228">
        <f t="shared" ref="E21:K21" si="1">SUM(E5:E20)</f>
        <v>13</v>
      </c>
      <c r="F21" s="228">
        <f t="shared" si="1"/>
        <v>0</v>
      </c>
      <c r="G21" s="228">
        <f t="shared" si="1"/>
        <v>5</v>
      </c>
      <c r="H21" s="228">
        <f t="shared" si="1"/>
        <v>18</v>
      </c>
      <c r="I21" s="217">
        <f t="shared" si="1"/>
        <v>137700</v>
      </c>
      <c r="J21" s="217">
        <f t="shared" si="1"/>
        <v>110300</v>
      </c>
      <c r="K21" s="217">
        <f t="shared" si="1"/>
        <v>97100</v>
      </c>
      <c r="L21" s="201">
        <f>K21/J21*100</f>
        <v>88.032638259292838</v>
      </c>
      <c r="M21" s="201">
        <f>K21/I21*100</f>
        <v>70.515613652868552</v>
      </c>
    </row>
    <row r="22" spans="1:23" s="4" customFormat="1" ht="15" customHeight="1" thickTop="1" thickBot="1" x14ac:dyDescent="0.3">
      <c r="A22" s="361" t="s">
        <v>141</v>
      </c>
      <c r="B22" s="361"/>
      <c r="C22" s="282"/>
      <c r="D22" s="283"/>
      <c r="E22" s="284"/>
      <c r="F22" s="283"/>
      <c r="G22" s="285"/>
      <c r="H22" s="284"/>
      <c r="I22" s="286"/>
      <c r="J22" s="285"/>
      <c r="K22" s="285"/>
      <c r="L22" s="285"/>
      <c r="M22" s="285"/>
      <c r="N22" s="178"/>
      <c r="O22" s="183"/>
      <c r="P22" s="187"/>
      <c r="R22" s="19"/>
      <c r="S22" s="11"/>
      <c r="T22" s="19"/>
      <c r="U22" s="19"/>
      <c r="V22" s="11"/>
      <c r="W22" s="196"/>
    </row>
    <row r="23" spans="1:23" s="15" customFormat="1" ht="15" customHeight="1" thickTop="1" x14ac:dyDescent="0.25">
      <c r="A23" s="362" t="s">
        <v>142</v>
      </c>
      <c r="B23" s="362"/>
      <c r="C23" s="50">
        <v>0</v>
      </c>
      <c r="D23" s="50">
        <v>0</v>
      </c>
      <c r="E23" s="50">
        <v>0</v>
      </c>
      <c r="F23" s="50">
        <v>0</v>
      </c>
      <c r="G23" s="219">
        <v>0</v>
      </c>
      <c r="H23" s="50">
        <f>SUM(E23:G23)</f>
        <v>0</v>
      </c>
      <c r="I23" s="50">
        <v>0</v>
      </c>
      <c r="J23" s="50">
        <v>0</v>
      </c>
      <c r="K23" s="219">
        <v>0</v>
      </c>
      <c r="L23" s="53">
        <f>SUM(I23:K23)</f>
        <v>0</v>
      </c>
      <c r="M23" s="53">
        <v>0</v>
      </c>
      <c r="N23" s="179"/>
      <c r="O23" s="186"/>
      <c r="P23" s="190"/>
      <c r="R23" s="17"/>
      <c r="S23" s="11"/>
      <c r="T23" s="17"/>
      <c r="U23" s="17"/>
      <c r="V23" s="11"/>
      <c r="W23" s="197"/>
    </row>
    <row r="24" spans="1:23" s="15" customFormat="1" ht="15" customHeight="1" x14ac:dyDescent="0.25">
      <c r="A24" s="345" t="s">
        <v>143</v>
      </c>
      <c r="B24" s="345"/>
      <c r="C24" s="55">
        <v>0</v>
      </c>
      <c r="D24" s="55">
        <v>0</v>
      </c>
      <c r="E24" s="55">
        <v>0</v>
      </c>
      <c r="F24" s="55">
        <v>0</v>
      </c>
      <c r="G24" s="220">
        <v>0</v>
      </c>
      <c r="H24" s="55">
        <f>SUM(E24:G24)</f>
        <v>0</v>
      </c>
      <c r="I24" s="55">
        <v>0</v>
      </c>
      <c r="J24" s="55">
        <v>0</v>
      </c>
      <c r="K24" s="220">
        <v>0</v>
      </c>
      <c r="L24" s="12">
        <f>SUM(I24:K24)</f>
        <v>0</v>
      </c>
      <c r="M24" s="12">
        <v>0</v>
      </c>
      <c r="N24" s="179"/>
      <c r="O24" s="186"/>
      <c r="P24" s="190"/>
      <c r="R24" s="18"/>
      <c r="S24" s="11"/>
      <c r="T24" s="18"/>
      <c r="U24" s="18"/>
      <c r="V24" s="11"/>
      <c r="W24" s="197"/>
    </row>
    <row r="25" spans="1:23" s="15" customFormat="1" ht="15" customHeight="1" thickBot="1" x14ac:dyDescent="0.3">
      <c r="A25" s="363" t="s">
        <v>144</v>
      </c>
      <c r="B25" s="363"/>
      <c r="C25" s="202">
        <v>0</v>
      </c>
      <c r="D25" s="202">
        <v>0</v>
      </c>
      <c r="E25" s="202">
        <v>0</v>
      </c>
      <c r="F25" s="202">
        <v>0</v>
      </c>
      <c r="G25" s="221">
        <v>0</v>
      </c>
      <c r="H25" s="202">
        <f>SUM(E25:G25)</f>
        <v>0</v>
      </c>
      <c r="I25" s="202">
        <v>0</v>
      </c>
      <c r="J25" s="202">
        <v>0</v>
      </c>
      <c r="K25" s="221">
        <v>0</v>
      </c>
      <c r="L25" s="204">
        <f>SUM(I25:K25)</f>
        <v>0</v>
      </c>
      <c r="M25" s="204">
        <v>0</v>
      </c>
      <c r="N25" s="179"/>
      <c r="O25" s="186"/>
      <c r="P25" s="190"/>
      <c r="R25" s="18"/>
      <c r="S25" s="11"/>
      <c r="T25" s="18"/>
      <c r="U25" s="18"/>
      <c r="V25" s="11"/>
      <c r="W25" s="197"/>
    </row>
    <row r="26" spans="1:23" s="15" customFormat="1" ht="15" customHeight="1" thickTop="1" thickBot="1" x14ac:dyDescent="0.3">
      <c r="A26" s="347" t="s">
        <v>52</v>
      </c>
      <c r="B26" s="347"/>
      <c r="C26" s="200">
        <f>SUM(C23:C25)</f>
        <v>0</v>
      </c>
      <c r="D26" s="200">
        <f>SUM(D23:D25)</f>
        <v>0</v>
      </c>
      <c r="E26" s="200">
        <f>SUM(E23:E25)</f>
        <v>0</v>
      </c>
      <c r="F26" s="200">
        <f>SUM(F23:F25)</f>
        <v>0</v>
      </c>
      <c r="G26" s="215">
        <f>SUM(G23:G25)</f>
        <v>0</v>
      </c>
      <c r="H26" s="200">
        <f>SUM(E26:G26)</f>
        <v>0</v>
      </c>
      <c r="I26" s="200">
        <f>SUM(I23:I25)</f>
        <v>0</v>
      </c>
      <c r="J26" s="200">
        <f>SUM(J23:J25)</f>
        <v>0</v>
      </c>
      <c r="K26" s="215">
        <f>SUM(K23:K25)</f>
        <v>0</v>
      </c>
      <c r="L26" s="201">
        <f>SUM(I26:K26)</f>
        <v>0</v>
      </c>
      <c r="M26" s="201">
        <f>SUM(M23:M25)</f>
        <v>0</v>
      </c>
      <c r="N26" s="179"/>
      <c r="O26" s="186"/>
      <c r="P26" s="190"/>
      <c r="R26" s="203"/>
      <c r="S26" s="52"/>
      <c r="T26" s="203"/>
      <c r="U26" s="203"/>
      <c r="V26" s="52"/>
      <c r="W26" s="197"/>
    </row>
    <row r="27" spans="1:23" ht="15" customHeight="1" thickTop="1" thickBot="1" x14ac:dyDescent="0.3">
      <c r="A27" s="347" t="s">
        <v>145</v>
      </c>
      <c r="B27" s="347"/>
      <c r="C27" s="200">
        <f>C21+C26</f>
        <v>0</v>
      </c>
      <c r="D27" s="200">
        <f>D21+D26</f>
        <v>0</v>
      </c>
      <c r="E27" s="200">
        <f>E21+E26</f>
        <v>13</v>
      </c>
      <c r="F27" s="200">
        <f>F21+F26</f>
        <v>0</v>
      </c>
      <c r="G27" s="200">
        <f>G21+G26</f>
        <v>5</v>
      </c>
      <c r="H27" s="200">
        <f>SUM(E27:G27)</f>
        <v>18</v>
      </c>
      <c r="I27" s="217">
        <f>I21+I26</f>
        <v>137700</v>
      </c>
      <c r="J27" s="217">
        <f>J21+J26</f>
        <v>110300</v>
      </c>
      <c r="K27" s="217">
        <f>K21+K26</f>
        <v>97100</v>
      </c>
      <c r="L27" s="238">
        <f>L21+L26</f>
        <v>88.032638259292838</v>
      </c>
      <c r="M27" s="238">
        <f>M21+M26</f>
        <v>70.515613652868552</v>
      </c>
      <c r="N27" s="3"/>
      <c r="O27" s="184"/>
      <c r="P27" s="188"/>
      <c r="R27" s="54"/>
      <c r="S27" s="54"/>
      <c r="T27" s="54"/>
      <c r="U27" s="54"/>
      <c r="V27" s="54"/>
      <c r="W27" s="198"/>
    </row>
    <row r="28" spans="1:23" ht="17.25" customHeight="1" thickTop="1" x14ac:dyDescent="0.25">
      <c r="A28" s="102" t="s">
        <v>86</v>
      </c>
      <c r="B28" s="367" t="s">
        <v>157</v>
      </c>
      <c r="C28" s="367"/>
      <c r="D28" s="367"/>
      <c r="E28" s="367"/>
      <c r="F28" s="367"/>
      <c r="G28" s="367"/>
      <c r="H28" s="367"/>
      <c r="I28" s="367"/>
      <c r="J28" s="367"/>
      <c r="K28" s="100"/>
      <c r="L28" s="100"/>
      <c r="M28" s="101"/>
    </row>
    <row r="29" spans="1:23" ht="20.25" customHeight="1" x14ac:dyDescent="0.25">
      <c r="A29" s="370" t="s">
        <v>40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0"/>
      <c r="L29" s="370"/>
      <c r="M29" s="370"/>
    </row>
    <row r="30" spans="1:23" ht="20.25" customHeight="1" x14ac:dyDescent="0.25">
      <c r="A30" s="3"/>
      <c r="B30" s="360" t="s">
        <v>42</v>
      </c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60"/>
    </row>
    <row r="31" spans="1:23" ht="15.75" customHeight="1" x14ac:dyDescent="0.25">
      <c r="A31" s="3"/>
      <c r="B31" s="359" t="s">
        <v>177</v>
      </c>
      <c r="C31" s="359"/>
      <c r="D31" s="359"/>
      <c r="E31" s="359"/>
      <c r="F31" s="359"/>
      <c r="G31" s="359"/>
      <c r="H31" s="359"/>
      <c r="I31" s="359"/>
      <c r="J31" s="64"/>
      <c r="K31" s="64"/>
      <c r="L31" s="64"/>
      <c r="M31" s="64"/>
    </row>
    <row r="32" spans="1:23" ht="6.75" customHeight="1" x14ac:dyDescent="0.25">
      <c r="A32" s="370"/>
      <c r="B32" s="370"/>
      <c r="C32" s="370"/>
      <c r="D32" s="370"/>
      <c r="E32" s="370"/>
      <c r="F32" s="370"/>
      <c r="G32" s="370"/>
      <c r="H32" s="370"/>
      <c r="I32" s="370"/>
      <c r="J32" s="370"/>
      <c r="K32" s="370"/>
      <c r="L32" s="370"/>
      <c r="M32" s="370"/>
    </row>
    <row r="33" spans="1:13" ht="4.5" hidden="1" customHeight="1" x14ac:dyDescent="0.25">
      <c r="A33" s="24"/>
      <c r="B33" s="24"/>
      <c r="C33" s="20"/>
      <c r="D33" s="43"/>
      <c r="E33" s="43"/>
      <c r="F33" s="43"/>
      <c r="G33" s="43"/>
      <c r="H33" s="20"/>
    </row>
    <row r="34" spans="1:13" ht="17.25" customHeight="1" x14ac:dyDescent="0.25">
      <c r="A34" s="343" t="s">
        <v>82</v>
      </c>
      <c r="B34" s="343"/>
      <c r="C34" s="343"/>
      <c r="D34" s="343"/>
      <c r="E34" s="343"/>
      <c r="F34" s="343"/>
      <c r="G34" s="76"/>
      <c r="H34" s="76"/>
      <c r="I34" s="369">
        <v>69</v>
      </c>
      <c r="J34" s="369"/>
      <c r="K34" s="369"/>
      <c r="L34" s="25"/>
      <c r="M34" s="25"/>
    </row>
    <row r="35" spans="1:13" ht="12" customHeight="1" x14ac:dyDescent="0.25">
      <c r="A35" s="21"/>
      <c r="B35" s="21"/>
      <c r="C35" s="21"/>
      <c r="D35" s="44"/>
      <c r="E35" s="44"/>
      <c r="F35" s="44"/>
      <c r="G35" s="44"/>
      <c r="H35" s="21"/>
      <c r="I35" s="21"/>
      <c r="J35" s="21"/>
      <c r="K35" s="21"/>
      <c r="L35" s="21"/>
      <c r="M35" s="21"/>
    </row>
    <row r="52" ht="14.25" customHeight="1" x14ac:dyDescent="0.25"/>
  </sheetData>
  <mergeCells count="40">
    <mergeCell ref="L3:L4"/>
    <mergeCell ref="M3:M4"/>
    <mergeCell ref="E3:G3"/>
    <mergeCell ref="A1:M1"/>
    <mergeCell ref="A2:B2"/>
    <mergeCell ref="A3:C4"/>
    <mergeCell ref="H3:H4"/>
    <mergeCell ref="I3:I4"/>
    <mergeCell ref="J3:J4"/>
    <mergeCell ref="K3:K4"/>
    <mergeCell ref="A5:C5"/>
    <mergeCell ref="A6:C6"/>
    <mergeCell ref="A7:C7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B31:I31"/>
    <mergeCell ref="I34:K34"/>
    <mergeCell ref="A20:C20"/>
    <mergeCell ref="A21:C21"/>
    <mergeCell ref="A29:M29"/>
    <mergeCell ref="B30:M30"/>
    <mergeCell ref="A32:M32"/>
    <mergeCell ref="A34:F34"/>
    <mergeCell ref="B28:J28"/>
    <mergeCell ref="A22:B22"/>
    <mergeCell ref="A23:B23"/>
    <mergeCell ref="A24:B24"/>
    <mergeCell ref="A25:B25"/>
    <mergeCell ref="A26:B26"/>
    <mergeCell ref="A27:B27"/>
  </mergeCells>
  <printOptions horizontalCentered="1"/>
  <pageMargins left="0.59055118110236227" right="0.59055118110236227" top="0.59055118110236227" bottom="0.19685039370078741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50"/>
  <sheetViews>
    <sheetView rightToLeft="1" view="pageBreakPreview" zoomScaleNormal="75" zoomScaleSheetLayoutView="100" workbookViewId="0">
      <selection activeCell="A2" sqref="A2:B2"/>
    </sheetView>
  </sheetViews>
  <sheetFormatPr defaultColWidth="5.7109375" defaultRowHeight="18" customHeight="1" x14ac:dyDescent="0.25"/>
  <cols>
    <col min="1" max="1" width="2.42578125" style="26" customWidth="1"/>
    <col min="2" max="2" width="12.42578125" style="26" customWidth="1"/>
    <col min="3" max="3" width="0.140625" style="26" hidden="1" customWidth="1"/>
    <col min="4" max="6" width="12.7109375" style="26" customWidth="1"/>
    <col min="7" max="7" width="17" style="26" customWidth="1"/>
    <col min="8" max="8" width="15" style="26" customWidth="1"/>
    <col min="9" max="9" width="15.7109375" style="26" customWidth="1"/>
    <col min="10" max="10" width="10.7109375" style="26" customWidth="1"/>
    <col min="11" max="11" width="5.7109375" style="26"/>
    <col min="12" max="12" width="6.42578125" style="26" bestFit="1" customWidth="1"/>
    <col min="13" max="16384" width="5.7109375" style="26"/>
  </cols>
  <sheetData>
    <row r="1" spans="1:10" ht="33.75" customHeight="1" x14ac:dyDescent="0.25">
      <c r="A1" s="376" t="s">
        <v>153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0" ht="16.5" customHeight="1" thickBot="1" x14ac:dyDescent="0.3">
      <c r="A2" s="377" t="s">
        <v>121</v>
      </c>
      <c r="B2" s="377"/>
      <c r="C2" s="79"/>
      <c r="D2" s="79"/>
      <c r="E2" s="79"/>
      <c r="F2" s="79"/>
      <c r="G2" s="79"/>
      <c r="H2" s="79"/>
      <c r="I2" s="79"/>
    </row>
    <row r="3" spans="1:10" ht="27.75" customHeight="1" thickTop="1" x14ac:dyDescent="0.25">
      <c r="A3" s="380" t="s">
        <v>0</v>
      </c>
      <c r="B3" s="380"/>
      <c r="C3" s="27"/>
      <c r="D3" s="378" t="s">
        <v>77</v>
      </c>
      <c r="E3" s="378"/>
      <c r="F3" s="351" t="s">
        <v>14</v>
      </c>
      <c r="G3" s="351" t="s">
        <v>76</v>
      </c>
      <c r="H3" s="351" t="s">
        <v>71</v>
      </c>
      <c r="I3" s="351" t="s">
        <v>135</v>
      </c>
      <c r="J3" s="351" t="s">
        <v>136</v>
      </c>
    </row>
    <row r="4" spans="1:10" ht="21" customHeight="1" x14ac:dyDescent="0.25">
      <c r="A4" s="381"/>
      <c r="B4" s="381"/>
      <c r="C4" s="28"/>
      <c r="D4" s="281" t="s">
        <v>50</v>
      </c>
      <c r="E4" s="281" t="s">
        <v>51</v>
      </c>
      <c r="F4" s="352"/>
      <c r="G4" s="352"/>
      <c r="H4" s="352"/>
      <c r="I4" s="352"/>
      <c r="J4" s="352"/>
    </row>
    <row r="5" spans="1:10" s="92" customFormat="1" ht="15" customHeight="1" x14ac:dyDescent="0.25">
      <c r="A5" s="379" t="s">
        <v>1</v>
      </c>
      <c r="B5" s="379"/>
      <c r="C5" s="107"/>
      <c r="D5" s="169" t="s">
        <v>86</v>
      </c>
      <c r="E5" s="169" t="s">
        <v>86</v>
      </c>
      <c r="F5" s="170" t="s">
        <v>86</v>
      </c>
      <c r="G5" s="170" t="s">
        <v>86</v>
      </c>
      <c r="H5" s="170" t="s">
        <v>86</v>
      </c>
      <c r="I5" s="278" t="s">
        <v>86</v>
      </c>
      <c r="J5" s="170" t="s">
        <v>86</v>
      </c>
    </row>
    <row r="6" spans="1:10" s="85" customFormat="1" ht="15" customHeight="1" x14ac:dyDescent="0.25">
      <c r="A6" s="382" t="s">
        <v>2</v>
      </c>
      <c r="B6" s="382"/>
      <c r="C6" s="107"/>
      <c r="D6" s="108">
        <v>2</v>
      </c>
      <c r="E6" s="108">
        <v>0</v>
      </c>
      <c r="F6" s="108">
        <f>SUM(D6:E6)</f>
        <v>2</v>
      </c>
      <c r="G6" s="108" t="s">
        <v>134</v>
      </c>
      <c r="H6" s="108" t="s">
        <v>132</v>
      </c>
      <c r="I6" s="223">
        <v>0</v>
      </c>
      <c r="J6" s="299"/>
    </row>
    <row r="7" spans="1:10" s="29" customFormat="1" ht="15" customHeight="1" x14ac:dyDescent="0.25">
      <c r="A7" s="382" t="s">
        <v>3</v>
      </c>
      <c r="B7" s="382"/>
      <c r="C7" s="109"/>
      <c r="D7" s="108">
        <v>0</v>
      </c>
      <c r="E7" s="108">
        <v>0</v>
      </c>
      <c r="F7" s="108">
        <v>0</v>
      </c>
      <c r="G7" s="299"/>
      <c r="H7" s="299"/>
      <c r="I7" s="300"/>
      <c r="J7" s="299"/>
    </row>
    <row r="8" spans="1:10" s="92" customFormat="1" ht="15" customHeight="1" x14ac:dyDescent="0.25">
      <c r="A8" s="382" t="s">
        <v>4</v>
      </c>
      <c r="B8" s="382"/>
      <c r="C8" s="107"/>
      <c r="D8" s="110" t="s">
        <v>86</v>
      </c>
      <c r="E8" s="110" t="s">
        <v>86</v>
      </c>
      <c r="F8" s="110" t="s">
        <v>86</v>
      </c>
      <c r="G8" s="110" t="s">
        <v>86</v>
      </c>
      <c r="H8" s="110" t="s">
        <v>86</v>
      </c>
      <c r="I8" s="110" t="s">
        <v>86</v>
      </c>
      <c r="J8" s="110" t="s">
        <v>86</v>
      </c>
    </row>
    <row r="9" spans="1:10" s="29" customFormat="1" ht="15" customHeight="1" x14ac:dyDescent="0.25">
      <c r="A9" s="382" t="s">
        <v>36</v>
      </c>
      <c r="B9" s="382"/>
      <c r="C9" s="107"/>
      <c r="D9" s="108">
        <v>5</v>
      </c>
      <c r="E9" s="108">
        <v>0</v>
      </c>
      <c r="F9" s="108">
        <f>SUM(D9:E9)</f>
        <v>5</v>
      </c>
      <c r="G9" s="141" t="s">
        <v>134</v>
      </c>
      <c r="H9" s="142" t="s">
        <v>126</v>
      </c>
      <c r="I9" s="139">
        <v>5000</v>
      </c>
      <c r="J9" s="141" t="s">
        <v>129</v>
      </c>
    </row>
    <row r="10" spans="1:10" s="31" customFormat="1" ht="15" customHeight="1" x14ac:dyDescent="0.25">
      <c r="A10" s="382" t="s">
        <v>39</v>
      </c>
      <c r="B10" s="382"/>
      <c r="C10" s="109"/>
      <c r="D10" s="108">
        <v>0</v>
      </c>
      <c r="E10" s="108">
        <v>0</v>
      </c>
      <c r="F10" s="108">
        <v>0</v>
      </c>
      <c r="G10" s="299"/>
      <c r="H10" s="299"/>
      <c r="I10" s="300"/>
      <c r="J10" s="299"/>
    </row>
    <row r="11" spans="1:10" s="85" customFormat="1" ht="15" customHeight="1" x14ac:dyDescent="0.25">
      <c r="A11" s="382" t="s">
        <v>5</v>
      </c>
      <c r="B11" s="382"/>
      <c r="C11" s="107"/>
      <c r="D11" s="108">
        <v>2</v>
      </c>
      <c r="E11" s="108">
        <v>1</v>
      </c>
      <c r="F11" s="108">
        <f>SUM(D11:E11)</f>
        <v>3</v>
      </c>
      <c r="G11" s="141" t="s">
        <v>134</v>
      </c>
      <c r="H11" s="11" t="s">
        <v>130</v>
      </c>
      <c r="I11" s="139">
        <v>10</v>
      </c>
      <c r="J11" s="11" t="s">
        <v>130</v>
      </c>
    </row>
    <row r="12" spans="1:10" s="29" customFormat="1" ht="15" customHeight="1" x14ac:dyDescent="0.25">
      <c r="A12" s="382" t="s">
        <v>6</v>
      </c>
      <c r="B12" s="382"/>
      <c r="C12" s="107"/>
      <c r="D12" s="108">
        <v>1</v>
      </c>
      <c r="E12" s="108">
        <v>1</v>
      </c>
      <c r="F12" s="108">
        <f>SUM(D12:E12)</f>
        <v>2</v>
      </c>
      <c r="G12" s="141" t="s">
        <v>134</v>
      </c>
      <c r="H12" s="108" t="s">
        <v>132</v>
      </c>
      <c r="I12" s="330">
        <v>2900</v>
      </c>
      <c r="J12" s="141" t="s">
        <v>129</v>
      </c>
    </row>
    <row r="13" spans="1:10" s="85" customFormat="1" ht="15" customHeight="1" x14ac:dyDescent="0.25">
      <c r="A13" s="382" t="s">
        <v>7</v>
      </c>
      <c r="B13" s="382"/>
      <c r="C13" s="109"/>
      <c r="D13" s="108">
        <v>0</v>
      </c>
      <c r="E13" s="108">
        <v>0</v>
      </c>
      <c r="F13" s="108">
        <v>0</v>
      </c>
      <c r="G13" s="299"/>
      <c r="H13" s="299"/>
      <c r="I13" s="300"/>
      <c r="J13" s="299"/>
    </row>
    <row r="14" spans="1:10" s="92" customFormat="1" ht="15" customHeight="1" x14ac:dyDescent="0.25">
      <c r="A14" s="382" t="s">
        <v>8</v>
      </c>
      <c r="B14" s="382"/>
      <c r="C14" s="107"/>
      <c r="D14" s="108">
        <v>0</v>
      </c>
      <c r="E14" s="108">
        <v>0</v>
      </c>
      <c r="F14" s="108">
        <v>0</v>
      </c>
      <c r="G14" s="299"/>
      <c r="H14" s="299"/>
      <c r="I14" s="300"/>
      <c r="J14" s="299"/>
    </row>
    <row r="15" spans="1:10" s="29" customFormat="1" ht="15" customHeight="1" x14ac:dyDescent="0.25">
      <c r="A15" s="382" t="s">
        <v>9</v>
      </c>
      <c r="B15" s="382"/>
      <c r="C15" s="107"/>
      <c r="D15" s="108">
        <v>0</v>
      </c>
      <c r="E15" s="108">
        <v>2</v>
      </c>
      <c r="F15" s="108">
        <f>SUM(D15:E15)</f>
        <v>2</v>
      </c>
      <c r="G15" s="141" t="s">
        <v>134</v>
      </c>
      <c r="H15" s="108" t="s">
        <v>132</v>
      </c>
      <c r="I15" s="139">
        <v>28</v>
      </c>
      <c r="J15" s="141" t="s">
        <v>129</v>
      </c>
    </row>
    <row r="16" spans="1:10" s="29" customFormat="1" ht="15" customHeight="1" x14ac:dyDescent="0.25">
      <c r="A16" s="382" t="s">
        <v>10</v>
      </c>
      <c r="B16" s="382"/>
      <c r="C16" s="107"/>
      <c r="D16" s="108">
        <v>0</v>
      </c>
      <c r="E16" s="108">
        <v>0</v>
      </c>
      <c r="F16" s="108">
        <v>0</v>
      </c>
      <c r="G16" s="299"/>
      <c r="H16" s="299"/>
      <c r="I16" s="300"/>
      <c r="J16" s="299"/>
    </row>
    <row r="17" spans="1:34" s="29" customFormat="1" ht="15" customHeight="1" x14ac:dyDescent="0.25">
      <c r="A17" s="382" t="s">
        <v>11</v>
      </c>
      <c r="B17" s="382"/>
      <c r="C17" s="107"/>
      <c r="D17" s="108">
        <v>2</v>
      </c>
      <c r="E17" s="108">
        <v>0</v>
      </c>
      <c r="F17" s="108">
        <f>SUM(D17:E17)</f>
        <v>2</v>
      </c>
      <c r="G17" s="141" t="s">
        <v>134</v>
      </c>
      <c r="H17" s="142" t="s">
        <v>126</v>
      </c>
      <c r="I17" s="220">
        <v>0</v>
      </c>
      <c r="J17" s="293"/>
    </row>
    <row r="18" spans="1:34" s="29" customFormat="1" ht="15" customHeight="1" x14ac:dyDescent="0.25">
      <c r="A18" s="382" t="s">
        <v>12</v>
      </c>
      <c r="B18" s="382"/>
      <c r="C18" s="107"/>
      <c r="D18" s="108">
        <v>0</v>
      </c>
      <c r="E18" s="108">
        <v>0</v>
      </c>
      <c r="F18" s="108">
        <v>0</v>
      </c>
      <c r="G18" s="299"/>
      <c r="H18" s="299"/>
      <c r="I18" s="300"/>
      <c r="J18" s="299"/>
    </row>
    <row r="19" spans="1:34" s="29" customFormat="1" ht="15" customHeight="1" x14ac:dyDescent="0.25">
      <c r="A19" s="382" t="s">
        <v>13</v>
      </c>
      <c r="B19" s="382"/>
      <c r="C19" s="107"/>
      <c r="D19" s="108">
        <v>0</v>
      </c>
      <c r="E19" s="108">
        <v>1</v>
      </c>
      <c r="F19" s="108">
        <f>SUM(D19:E19)</f>
        <v>1</v>
      </c>
      <c r="G19" s="108" t="s">
        <v>134</v>
      </c>
      <c r="H19" s="11" t="s">
        <v>130</v>
      </c>
      <c r="I19" s="223">
        <v>5</v>
      </c>
      <c r="J19" s="108" t="s">
        <v>137</v>
      </c>
    </row>
    <row r="20" spans="1:34" s="29" customFormat="1" ht="15" customHeight="1" thickBot="1" x14ac:dyDescent="0.3">
      <c r="A20" s="384" t="s">
        <v>15</v>
      </c>
      <c r="B20" s="384"/>
      <c r="C20" s="232"/>
      <c r="D20" s="111">
        <v>0</v>
      </c>
      <c r="E20" s="111">
        <v>1</v>
      </c>
      <c r="F20" s="111">
        <f>SUM(D20:E20)</f>
        <v>1</v>
      </c>
      <c r="G20" s="301"/>
      <c r="H20" s="302"/>
      <c r="I20" s="305"/>
      <c r="J20" s="301"/>
    </row>
    <row r="21" spans="1:34" s="235" customFormat="1" ht="15" customHeight="1" thickTop="1" thickBot="1" x14ac:dyDescent="0.3">
      <c r="A21" s="385" t="s">
        <v>52</v>
      </c>
      <c r="B21" s="385"/>
      <c r="C21" s="233"/>
      <c r="D21" s="234">
        <f>SUM(D6:D20)</f>
        <v>12</v>
      </c>
      <c r="E21" s="234">
        <f>SUM(E6:E20)</f>
        <v>6</v>
      </c>
      <c r="F21" s="234">
        <f>SUM(F6:F20)</f>
        <v>18</v>
      </c>
      <c r="G21" s="291"/>
      <c r="H21" s="291"/>
      <c r="I21" s="335">
        <f>SUM(I6:I20)</f>
        <v>7943</v>
      </c>
      <c r="J21" s="291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  <c r="AE21" s="275"/>
      <c r="AF21" s="275"/>
      <c r="AG21" s="275"/>
      <c r="AH21" s="275"/>
    </row>
    <row r="22" spans="1:34" s="4" customFormat="1" ht="15" customHeight="1" thickTop="1" thickBot="1" x14ac:dyDescent="0.3">
      <c r="A22" s="386" t="s">
        <v>141</v>
      </c>
      <c r="B22" s="386"/>
      <c r="C22" s="307"/>
      <c r="D22" s="308"/>
      <c r="E22" s="304"/>
      <c r="F22" s="308"/>
      <c r="G22" s="303"/>
      <c r="H22" s="304"/>
      <c r="I22" s="306"/>
      <c r="J22" s="303"/>
      <c r="K22" s="196"/>
    </row>
    <row r="23" spans="1:34" s="15" customFormat="1" ht="15" customHeight="1" thickTop="1" x14ac:dyDescent="0.25">
      <c r="A23" s="362" t="s">
        <v>142</v>
      </c>
      <c r="B23" s="362"/>
      <c r="C23" s="50">
        <v>0</v>
      </c>
      <c r="D23" s="50">
        <v>0</v>
      </c>
      <c r="E23" s="50">
        <v>0</v>
      </c>
      <c r="F23" s="50">
        <v>0</v>
      </c>
      <c r="G23" s="292"/>
      <c r="H23" s="292"/>
      <c r="I23" s="292"/>
      <c r="J23" s="295"/>
      <c r="K23" s="197"/>
    </row>
    <row r="24" spans="1:34" s="15" customFormat="1" ht="15" customHeight="1" x14ac:dyDescent="0.25">
      <c r="A24" s="345" t="s">
        <v>143</v>
      </c>
      <c r="B24" s="345"/>
      <c r="C24" s="55">
        <v>0</v>
      </c>
      <c r="D24" s="55">
        <v>0</v>
      </c>
      <c r="E24" s="55">
        <v>0</v>
      </c>
      <c r="F24" s="55">
        <v>0</v>
      </c>
      <c r="G24" s="293"/>
      <c r="H24" s="293"/>
      <c r="I24" s="293"/>
      <c r="J24" s="296"/>
      <c r="K24" s="197"/>
    </row>
    <row r="25" spans="1:34" s="15" customFormat="1" ht="15" customHeight="1" thickBot="1" x14ac:dyDescent="0.3">
      <c r="A25" s="363" t="s">
        <v>144</v>
      </c>
      <c r="B25" s="363"/>
      <c r="C25" s="202">
        <v>0</v>
      </c>
      <c r="D25" s="202">
        <v>0</v>
      </c>
      <c r="E25" s="202">
        <v>0</v>
      </c>
      <c r="F25" s="202">
        <v>0</v>
      </c>
      <c r="G25" s="294"/>
      <c r="H25" s="294"/>
      <c r="I25" s="294"/>
      <c r="J25" s="297"/>
      <c r="K25" s="197"/>
    </row>
    <row r="26" spans="1:34" s="15" customFormat="1" ht="15" customHeight="1" thickTop="1" thickBot="1" x14ac:dyDescent="0.3">
      <c r="A26" s="347" t="s">
        <v>52</v>
      </c>
      <c r="B26" s="347"/>
      <c r="C26" s="200">
        <f>SUM(C23:C25)</f>
        <v>0</v>
      </c>
      <c r="D26" s="200">
        <f>SUM(D23:D25)</f>
        <v>0</v>
      </c>
      <c r="E26" s="200">
        <f>SUM(E23:E25)</f>
        <v>0</v>
      </c>
      <c r="F26" s="200">
        <f>SUM(F23:F25)</f>
        <v>0</v>
      </c>
      <c r="G26" s="282"/>
      <c r="H26" s="282"/>
      <c r="I26" s="282"/>
      <c r="J26" s="285"/>
      <c r="K26" s="197"/>
    </row>
    <row r="27" spans="1:34" s="2" customFormat="1" ht="15" customHeight="1" thickTop="1" thickBot="1" x14ac:dyDescent="0.3">
      <c r="A27" s="347" t="s">
        <v>145</v>
      </c>
      <c r="B27" s="347"/>
      <c r="C27" s="200">
        <f>C21+C26</f>
        <v>0</v>
      </c>
      <c r="D27" s="200">
        <f>D21+D26</f>
        <v>12</v>
      </c>
      <c r="E27" s="200">
        <f>E21+E26</f>
        <v>6</v>
      </c>
      <c r="F27" s="200">
        <f>F21+F26</f>
        <v>18</v>
      </c>
      <c r="G27" s="282"/>
      <c r="H27" s="282"/>
      <c r="I27" s="218">
        <v>7943</v>
      </c>
      <c r="J27" s="298"/>
      <c r="K27" s="198"/>
    </row>
    <row r="28" spans="1:34" s="2" customFormat="1" ht="19.5" customHeight="1" thickTop="1" x14ac:dyDescent="0.25">
      <c r="A28" s="102" t="s">
        <v>86</v>
      </c>
      <c r="B28" s="358" t="s">
        <v>157</v>
      </c>
      <c r="C28" s="358"/>
      <c r="D28" s="358"/>
      <c r="E28" s="358"/>
      <c r="F28" s="358"/>
      <c r="G28" s="358"/>
      <c r="H28" s="358"/>
      <c r="I28" s="358"/>
      <c r="J28" s="97"/>
    </row>
    <row r="29" spans="1:34" s="2" customFormat="1" ht="19.5" customHeight="1" x14ac:dyDescent="0.25">
      <c r="A29" s="367" t="s">
        <v>111</v>
      </c>
      <c r="B29" s="367"/>
      <c r="C29" s="367"/>
      <c r="D29" s="367"/>
      <c r="E29" s="367"/>
      <c r="F29" s="367"/>
      <c r="G29" s="367"/>
      <c r="H29" s="367"/>
      <c r="I29" s="367"/>
      <c r="J29" s="97"/>
    </row>
    <row r="30" spans="1:34" ht="15" customHeight="1" x14ac:dyDescent="0.25">
      <c r="A30" s="375" t="s">
        <v>81</v>
      </c>
      <c r="B30" s="375"/>
      <c r="C30" s="375"/>
      <c r="D30" s="375"/>
      <c r="E30" s="375"/>
      <c r="F30" s="375"/>
      <c r="G30" s="375"/>
      <c r="H30" s="375"/>
      <c r="I30" s="375"/>
    </row>
    <row r="31" spans="1:34" ht="18.75" customHeight="1" x14ac:dyDescent="0.25">
      <c r="A31" s="168"/>
      <c r="B31" s="375" t="s">
        <v>80</v>
      </c>
      <c r="C31" s="375"/>
      <c r="D31" s="375"/>
      <c r="E31" s="375"/>
      <c r="F31" s="375"/>
      <c r="G31" s="375"/>
      <c r="H31" s="375"/>
      <c r="I31" s="375"/>
    </row>
    <row r="32" spans="1:34" ht="20.25" customHeight="1" x14ac:dyDescent="0.25">
      <c r="B32" s="375" t="s">
        <v>176</v>
      </c>
      <c r="C32" s="375"/>
      <c r="D32" s="375"/>
      <c r="E32" s="375"/>
      <c r="F32" s="375"/>
      <c r="G32" s="375"/>
      <c r="H32" s="65"/>
      <c r="I32" s="66"/>
    </row>
    <row r="33" spans="1:10" ht="18" customHeight="1" x14ac:dyDescent="0.25">
      <c r="A33" s="343" t="s">
        <v>82</v>
      </c>
      <c r="B33" s="343"/>
      <c r="C33" s="343"/>
      <c r="D33" s="343"/>
      <c r="E33" s="343"/>
      <c r="F33" s="343"/>
      <c r="G33" s="76"/>
      <c r="H33" s="383">
        <v>70</v>
      </c>
      <c r="I33" s="383"/>
      <c r="J33" s="167"/>
    </row>
    <row r="50" ht="14.25" customHeight="1" x14ac:dyDescent="0.25"/>
  </sheetData>
  <mergeCells count="39">
    <mergeCell ref="A26:B26"/>
    <mergeCell ref="A27:B27"/>
    <mergeCell ref="A8:B8"/>
    <mergeCell ref="A9:B9"/>
    <mergeCell ref="H33:I33"/>
    <mergeCell ref="A18:B18"/>
    <mergeCell ref="A19:B19"/>
    <mergeCell ref="A20:B20"/>
    <mergeCell ref="A21:B21"/>
    <mergeCell ref="A30:I30"/>
    <mergeCell ref="B31:I31"/>
    <mergeCell ref="A33:F33"/>
    <mergeCell ref="B28:I28"/>
    <mergeCell ref="A29:I29"/>
    <mergeCell ref="A22:B22"/>
    <mergeCell ref="A23:B23"/>
    <mergeCell ref="A24:B24"/>
    <mergeCell ref="A25:B25"/>
    <mergeCell ref="A10:B10"/>
    <mergeCell ref="A11:B11"/>
    <mergeCell ref="A12:B12"/>
    <mergeCell ref="A13:B13"/>
    <mergeCell ref="A14:B14"/>
    <mergeCell ref="B32:G32"/>
    <mergeCell ref="A1:J1"/>
    <mergeCell ref="A2:B2"/>
    <mergeCell ref="H3:H4"/>
    <mergeCell ref="I3:I4"/>
    <mergeCell ref="D3:E3"/>
    <mergeCell ref="F3:F4"/>
    <mergeCell ref="G3:G4"/>
    <mergeCell ref="J3:J4"/>
    <mergeCell ref="A5:B5"/>
    <mergeCell ref="A3:B4"/>
    <mergeCell ref="A17:B17"/>
    <mergeCell ref="A6:B6"/>
    <mergeCell ref="A7:B7"/>
    <mergeCell ref="A15:B15"/>
    <mergeCell ref="A16:B16"/>
  </mergeCells>
  <printOptions horizontalCentered="1"/>
  <pageMargins left="0.59055118110236227" right="0.59055118110236227" top="0.59055118110236227" bottom="0.19685039370078741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Q32"/>
  <sheetViews>
    <sheetView rightToLeft="1" view="pageBreakPreview" workbookViewId="0">
      <selection activeCell="A29" sqref="A29:I29"/>
    </sheetView>
  </sheetViews>
  <sheetFormatPr defaultRowHeight="12.75" x14ac:dyDescent="0.2"/>
  <cols>
    <col min="1" max="1" width="3.85546875" style="33" customWidth="1"/>
    <col min="2" max="2" width="10.140625" style="33" customWidth="1"/>
    <col min="3" max="3" width="8.7109375" style="33" customWidth="1"/>
    <col min="4" max="5" width="8.7109375" style="49" customWidth="1"/>
    <col min="6" max="6" width="8.7109375" style="33" customWidth="1"/>
    <col min="7" max="7" width="0.85546875" style="33" customWidth="1"/>
    <col min="8" max="8" width="8.7109375" style="33" customWidth="1"/>
    <col min="9" max="10" width="8.7109375" style="49" customWidth="1"/>
    <col min="11" max="11" width="8.7109375" style="33" customWidth="1"/>
    <col min="12" max="12" width="0.85546875" style="33" customWidth="1"/>
    <col min="13" max="16" width="8.7109375" style="33" customWidth="1"/>
    <col min="17" max="16384" width="9.140625" style="33"/>
  </cols>
  <sheetData>
    <row r="1" spans="1:17" ht="21" customHeight="1" x14ac:dyDescent="0.2">
      <c r="B1" s="392" t="s">
        <v>154</v>
      </c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</row>
    <row r="2" spans="1:17" ht="17.25" customHeight="1" thickBot="1" x14ac:dyDescent="0.25">
      <c r="A2" s="389" t="s">
        <v>122</v>
      </c>
      <c r="B2" s="389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7" ht="21.75" customHeight="1" thickTop="1" x14ac:dyDescent="0.2">
      <c r="A3" s="380" t="s">
        <v>0</v>
      </c>
      <c r="B3" s="380"/>
      <c r="C3" s="378" t="s">
        <v>54</v>
      </c>
      <c r="D3" s="378"/>
      <c r="E3" s="378"/>
      <c r="F3" s="378"/>
      <c r="G3" s="387"/>
      <c r="H3" s="378" t="s">
        <v>38</v>
      </c>
      <c r="I3" s="378"/>
      <c r="J3" s="378"/>
      <c r="K3" s="378"/>
      <c r="L3" s="312"/>
      <c r="M3" s="387" t="s">
        <v>55</v>
      </c>
      <c r="N3" s="387"/>
      <c r="O3" s="387"/>
      <c r="P3" s="387"/>
    </row>
    <row r="4" spans="1:17" ht="22.5" customHeight="1" x14ac:dyDescent="0.2">
      <c r="A4" s="381"/>
      <c r="B4" s="381"/>
      <c r="C4" s="309" t="s">
        <v>48</v>
      </c>
      <c r="D4" s="309" t="s">
        <v>49</v>
      </c>
      <c r="E4" s="309" t="s">
        <v>20</v>
      </c>
      <c r="F4" s="310" t="s">
        <v>14</v>
      </c>
      <c r="G4" s="388"/>
      <c r="H4" s="309" t="s">
        <v>48</v>
      </c>
      <c r="I4" s="309" t="s">
        <v>49</v>
      </c>
      <c r="J4" s="309" t="s">
        <v>20</v>
      </c>
      <c r="K4" s="310" t="s">
        <v>14</v>
      </c>
      <c r="L4" s="311"/>
      <c r="M4" s="310" t="s">
        <v>48</v>
      </c>
      <c r="N4" s="310" t="s">
        <v>49</v>
      </c>
      <c r="O4" s="310" t="s">
        <v>20</v>
      </c>
      <c r="P4" s="310" t="s">
        <v>14</v>
      </c>
    </row>
    <row r="5" spans="1:17" s="87" customFormat="1" ht="15" customHeight="1" x14ac:dyDescent="0.2">
      <c r="A5" s="390" t="s">
        <v>1</v>
      </c>
      <c r="B5" s="390"/>
      <c r="C5" s="110" t="s">
        <v>86</v>
      </c>
      <c r="D5" s="110" t="s">
        <v>86</v>
      </c>
      <c r="E5" s="110" t="s">
        <v>86</v>
      </c>
      <c r="F5" s="110" t="s">
        <v>86</v>
      </c>
      <c r="G5" s="110"/>
      <c r="H5" s="110" t="s">
        <v>86</v>
      </c>
      <c r="I5" s="110" t="s">
        <v>86</v>
      </c>
      <c r="J5" s="110" t="s">
        <v>86</v>
      </c>
      <c r="K5" s="110" t="s">
        <v>86</v>
      </c>
      <c r="L5" s="169"/>
      <c r="M5" s="110" t="s">
        <v>86</v>
      </c>
      <c r="N5" s="110" t="s">
        <v>86</v>
      </c>
      <c r="O5" s="110" t="s">
        <v>86</v>
      </c>
      <c r="P5" s="110" t="s">
        <v>86</v>
      </c>
      <c r="Q5" s="93"/>
    </row>
    <row r="6" spans="1:17" s="37" customFormat="1" ht="15" customHeight="1" x14ac:dyDescent="0.2">
      <c r="A6" s="382" t="s">
        <v>2</v>
      </c>
      <c r="B6" s="382"/>
      <c r="C6" s="108">
        <v>0</v>
      </c>
      <c r="D6" s="108">
        <v>0</v>
      </c>
      <c r="E6" s="108">
        <v>0</v>
      </c>
      <c r="F6" s="108">
        <v>0</v>
      </c>
      <c r="G6" s="108"/>
      <c r="H6" s="108">
        <v>5</v>
      </c>
      <c r="I6" s="108">
        <v>2</v>
      </c>
      <c r="J6" s="108">
        <v>1</v>
      </c>
      <c r="K6" s="108">
        <f>SUM(H6:J6)</f>
        <v>8</v>
      </c>
      <c r="L6" s="108"/>
      <c r="M6" s="112">
        <f>C6+H6</f>
        <v>5</v>
      </c>
      <c r="N6" s="112">
        <f>D6+I6</f>
        <v>2</v>
      </c>
      <c r="O6" s="112">
        <f>E6+J6</f>
        <v>1</v>
      </c>
      <c r="P6" s="112">
        <f>SUM(M6:O6)</f>
        <v>8</v>
      </c>
    </row>
    <row r="7" spans="1:17" s="36" customFormat="1" ht="15" customHeight="1" x14ac:dyDescent="0.2">
      <c r="A7" s="382" t="s">
        <v>3</v>
      </c>
      <c r="B7" s="382"/>
      <c r="C7" s="108">
        <v>0</v>
      </c>
      <c r="D7" s="108">
        <v>0</v>
      </c>
      <c r="E7" s="108">
        <v>0</v>
      </c>
      <c r="F7" s="108">
        <v>0</v>
      </c>
      <c r="G7" s="108"/>
      <c r="H7" s="108">
        <v>27</v>
      </c>
      <c r="I7" s="108">
        <v>0</v>
      </c>
      <c r="J7" s="108">
        <v>1</v>
      </c>
      <c r="K7" s="108">
        <f>SUM(H7:J7)</f>
        <v>28</v>
      </c>
      <c r="L7" s="108"/>
      <c r="M7" s="112">
        <f t="shared" ref="M7:M20" si="0">C7+H7</f>
        <v>27</v>
      </c>
      <c r="N7" s="112">
        <f t="shared" ref="N7:N20" si="1">D7+I7</f>
        <v>0</v>
      </c>
      <c r="O7" s="112">
        <f t="shared" ref="O7:O20" si="2">E7+J7</f>
        <v>1</v>
      </c>
      <c r="P7" s="113">
        <f>SUM(M7:O7)</f>
        <v>28</v>
      </c>
    </row>
    <row r="8" spans="1:17" s="87" customFormat="1" ht="15" customHeight="1" x14ac:dyDescent="0.2">
      <c r="A8" s="382" t="s">
        <v>4</v>
      </c>
      <c r="B8" s="382"/>
      <c r="C8" s="110" t="s">
        <v>86</v>
      </c>
      <c r="D8" s="110" t="s">
        <v>86</v>
      </c>
      <c r="E8" s="110" t="s">
        <v>86</v>
      </c>
      <c r="F8" s="110" t="s">
        <v>86</v>
      </c>
      <c r="G8" s="110"/>
      <c r="H8" s="110" t="s">
        <v>86</v>
      </c>
      <c r="I8" s="110" t="s">
        <v>86</v>
      </c>
      <c r="J8" s="110" t="s">
        <v>86</v>
      </c>
      <c r="K8" s="110" t="s">
        <v>86</v>
      </c>
      <c r="L8" s="169"/>
      <c r="M8" s="110" t="s">
        <v>86</v>
      </c>
      <c r="N8" s="110" t="s">
        <v>86</v>
      </c>
      <c r="O8" s="110" t="s">
        <v>86</v>
      </c>
      <c r="P8" s="110" t="s">
        <v>86</v>
      </c>
    </row>
    <row r="9" spans="1:17" s="37" customFormat="1" ht="15" customHeight="1" x14ac:dyDescent="0.2">
      <c r="A9" s="382" t="s">
        <v>36</v>
      </c>
      <c r="B9" s="382"/>
      <c r="C9" s="108">
        <v>141</v>
      </c>
      <c r="D9" s="108">
        <v>0</v>
      </c>
      <c r="E9" s="108">
        <v>35</v>
      </c>
      <c r="F9" s="108">
        <f t="shared" ref="F9:F20" si="3">SUM(C9:E9)</f>
        <v>176</v>
      </c>
      <c r="G9" s="108"/>
      <c r="H9" s="108">
        <v>153</v>
      </c>
      <c r="I9" s="108">
        <v>0</v>
      </c>
      <c r="J9" s="108">
        <v>0</v>
      </c>
      <c r="K9" s="108">
        <f>SUM(H9:J9)</f>
        <v>153</v>
      </c>
      <c r="L9" s="108"/>
      <c r="M9" s="112">
        <f t="shared" si="0"/>
        <v>294</v>
      </c>
      <c r="N9" s="112">
        <f t="shared" si="1"/>
        <v>0</v>
      </c>
      <c r="O9" s="112">
        <f t="shared" si="2"/>
        <v>35</v>
      </c>
      <c r="P9" s="113">
        <f t="shared" ref="P9:P20" si="4">SUM(M9:O9)</f>
        <v>329</v>
      </c>
    </row>
    <row r="10" spans="1:17" s="36" customFormat="1" ht="15" customHeight="1" x14ac:dyDescent="0.2">
      <c r="A10" s="382" t="s">
        <v>21</v>
      </c>
      <c r="B10" s="382"/>
      <c r="C10" s="108">
        <v>0</v>
      </c>
      <c r="D10" s="108">
        <v>2</v>
      </c>
      <c r="E10" s="108">
        <v>0</v>
      </c>
      <c r="F10" s="108">
        <f t="shared" si="3"/>
        <v>2</v>
      </c>
      <c r="G10" s="108"/>
      <c r="H10" s="108">
        <v>0</v>
      </c>
      <c r="I10" s="108">
        <v>11</v>
      </c>
      <c r="J10" s="108">
        <v>10</v>
      </c>
      <c r="K10" s="108">
        <f>SUM(H10:J10)</f>
        <v>21</v>
      </c>
      <c r="L10" s="108"/>
      <c r="M10" s="112">
        <f t="shared" si="0"/>
        <v>0</v>
      </c>
      <c r="N10" s="112">
        <f t="shared" si="1"/>
        <v>13</v>
      </c>
      <c r="O10" s="112">
        <f t="shared" si="2"/>
        <v>10</v>
      </c>
      <c r="P10" s="113">
        <f t="shared" si="4"/>
        <v>23</v>
      </c>
    </row>
    <row r="11" spans="1:17" s="37" customFormat="1" ht="15" customHeight="1" x14ac:dyDescent="0.2">
      <c r="A11" s="382" t="s">
        <v>5</v>
      </c>
      <c r="B11" s="382"/>
      <c r="C11" s="108">
        <v>3</v>
      </c>
      <c r="D11" s="108">
        <v>0</v>
      </c>
      <c r="E11" s="108">
        <v>0</v>
      </c>
      <c r="F11" s="108">
        <f t="shared" si="3"/>
        <v>3</v>
      </c>
      <c r="G11" s="108"/>
      <c r="H11" s="108">
        <v>27</v>
      </c>
      <c r="I11" s="108">
        <v>0</v>
      </c>
      <c r="J11" s="108">
        <v>0</v>
      </c>
      <c r="K11" s="108">
        <f t="shared" ref="K11:K20" si="5">SUM(H11:J11)</f>
        <v>27</v>
      </c>
      <c r="L11" s="108"/>
      <c r="M11" s="112">
        <f t="shared" si="0"/>
        <v>30</v>
      </c>
      <c r="N11" s="112">
        <f t="shared" si="1"/>
        <v>0</v>
      </c>
      <c r="O11" s="112">
        <f t="shared" si="2"/>
        <v>0</v>
      </c>
      <c r="P11" s="113">
        <f t="shared" si="4"/>
        <v>30</v>
      </c>
    </row>
    <row r="12" spans="1:17" s="36" customFormat="1" ht="15" customHeight="1" x14ac:dyDescent="0.2">
      <c r="A12" s="382" t="s">
        <v>6</v>
      </c>
      <c r="B12" s="382"/>
      <c r="C12" s="108">
        <v>11</v>
      </c>
      <c r="D12" s="108">
        <v>0</v>
      </c>
      <c r="E12" s="108">
        <v>0</v>
      </c>
      <c r="F12" s="108">
        <f t="shared" si="3"/>
        <v>11</v>
      </c>
      <c r="G12" s="108"/>
      <c r="H12" s="108">
        <v>23</v>
      </c>
      <c r="I12" s="108">
        <v>2</v>
      </c>
      <c r="J12" s="108">
        <v>0</v>
      </c>
      <c r="K12" s="108">
        <f t="shared" si="5"/>
        <v>25</v>
      </c>
      <c r="L12" s="108"/>
      <c r="M12" s="112">
        <f t="shared" si="0"/>
        <v>34</v>
      </c>
      <c r="N12" s="112">
        <f t="shared" si="1"/>
        <v>2</v>
      </c>
      <c r="O12" s="112">
        <f t="shared" si="2"/>
        <v>0</v>
      </c>
      <c r="P12" s="113">
        <f t="shared" si="4"/>
        <v>36</v>
      </c>
    </row>
    <row r="13" spans="1:17" s="37" customFormat="1" ht="15" customHeight="1" x14ac:dyDescent="0.2">
      <c r="A13" s="382" t="s">
        <v>7</v>
      </c>
      <c r="B13" s="382"/>
      <c r="C13" s="108">
        <v>2</v>
      </c>
      <c r="D13" s="108">
        <v>0</v>
      </c>
      <c r="E13" s="108">
        <v>3</v>
      </c>
      <c r="F13" s="108">
        <f t="shared" si="3"/>
        <v>5</v>
      </c>
      <c r="G13" s="108"/>
      <c r="H13" s="108">
        <v>76</v>
      </c>
      <c r="I13" s="108">
        <v>0</v>
      </c>
      <c r="J13" s="108">
        <v>10</v>
      </c>
      <c r="K13" s="108">
        <f t="shared" si="5"/>
        <v>86</v>
      </c>
      <c r="L13" s="108"/>
      <c r="M13" s="112">
        <f t="shared" si="0"/>
        <v>78</v>
      </c>
      <c r="N13" s="112">
        <f t="shared" si="1"/>
        <v>0</v>
      </c>
      <c r="O13" s="112">
        <f t="shared" si="2"/>
        <v>13</v>
      </c>
      <c r="P13" s="113">
        <f t="shared" si="4"/>
        <v>91</v>
      </c>
    </row>
    <row r="14" spans="1:17" s="87" customFormat="1" ht="15" customHeight="1" x14ac:dyDescent="0.2">
      <c r="A14" s="382" t="s">
        <v>8</v>
      </c>
      <c r="B14" s="382"/>
      <c r="C14" s="108">
        <v>3</v>
      </c>
      <c r="D14" s="108">
        <v>0</v>
      </c>
      <c r="E14" s="108">
        <v>0</v>
      </c>
      <c r="F14" s="108">
        <f t="shared" si="3"/>
        <v>3</v>
      </c>
      <c r="G14" s="108"/>
      <c r="H14" s="108">
        <v>20</v>
      </c>
      <c r="I14" s="108">
        <v>0</v>
      </c>
      <c r="J14" s="108">
        <v>7</v>
      </c>
      <c r="K14" s="108">
        <f t="shared" si="5"/>
        <v>27</v>
      </c>
      <c r="L14" s="108"/>
      <c r="M14" s="112">
        <f t="shared" si="0"/>
        <v>23</v>
      </c>
      <c r="N14" s="112">
        <f t="shared" si="1"/>
        <v>0</v>
      </c>
      <c r="O14" s="112">
        <f t="shared" si="2"/>
        <v>7</v>
      </c>
      <c r="P14" s="113">
        <f t="shared" si="4"/>
        <v>30</v>
      </c>
    </row>
    <row r="15" spans="1:17" s="37" customFormat="1" ht="15" customHeight="1" x14ac:dyDescent="0.2">
      <c r="A15" s="382" t="s">
        <v>9</v>
      </c>
      <c r="B15" s="382"/>
      <c r="C15" s="108">
        <v>3</v>
      </c>
      <c r="D15" s="108">
        <v>1</v>
      </c>
      <c r="E15" s="108">
        <v>5</v>
      </c>
      <c r="F15" s="108">
        <f t="shared" si="3"/>
        <v>9</v>
      </c>
      <c r="G15" s="108"/>
      <c r="H15" s="108">
        <v>30</v>
      </c>
      <c r="I15" s="108">
        <v>0</v>
      </c>
      <c r="J15" s="108">
        <v>4</v>
      </c>
      <c r="K15" s="108">
        <f t="shared" si="5"/>
        <v>34</v>
      </c>
      <c r="L15" s="108"/>
      <c r="M15" s="112">
        <f t="shared" si="0"/>
        <v>33</v>
      </c>
      <c r="N15" s="112">
        <f t="shared" si="1"/>
        <v>1</v>
      </c>
      <c r="O15" s="112">
        <f t="shared" si="2"/>
        <v>9</v>
      </c>
      <c r="P15" s="113">
        <f t="shared" si="4"/>
        <v>43</v>
      </c>
    </row>
    <row r="16" spans="1:17" s="36" customFormat="1" ht="15" customHeight="1" x14ac:dyDescent="0.2">
      <c r="A16" s="382" t="s">
        <v>10</v>
      </c>
      <c r="B16" s="382"/>
      <c r="C16" s="108">
        <v>1</v>
      </c>
      <c r="D16" s="108">
        <v>0</v>
      </c>
      <c r="E16" s="108">
        <v>0</v>
      </c>
      <c r="F16" s="108">
        <f t="shared" si="3"/>
        <v>1</v>
      </c>
      <c r="G16" s="108"/>
      <c r="H16" s="108">
        <v>59</v>
      </c>
      <c r="I16" s="108">
        <v>0</v>
      </c>
      <c r="J16" s="108">
        <v>0</v>
      </c>
      <c r="K16" s="108">
        <f t="shared" si="5"/>
        <v>59</v>
      </c>
      <c r="L16" s="108"/>
      <c r="M16" s="112">
        <f t="shared" si="0"/>
        <v>60</v>
      </c>
      <c r="N16" s="112">
        <f t="shared" si="1"/>
        <v>0</v>
      </c>
      <c r="O16" s="112">
        <f t="shared" si="2"/>
        <v>0</v>
      </c>
      <c r="P16" s="113">
        <f t="shared" si="4"/>
        <v>60</v>
      </c>
    </row>
    <row r="17" spans="1:17" s="34" customFormat="1" ht="15" customHeight="1" x14ac:dyDescent="0.2">
      <c r="A17" s="382" t="s">
        <v>11</v>
      </c>
      <c r="B17" s="382"/>
      <c r="C17" s="108">
        <v>7</v>
      </c>
      <c r="D17" s="108">
        <v>0</v>
      </c>
      <c r="E17" s="108">
        <v>0</v>
      </c>
      <c r="F17" s="108">
        <f t="shared" si="3"/>
        <v>7</v>
      </c>
      <c r="G17" s="108"/>
      <c r="H17" s="108">
        <v>43</v>
      </c>
      <c r="I17" s="108">
        <v>0</v>
      </c>
      <c r="J17" s="108">
        <v>0</v>
      </c>
      <c r="K17" s="108">
        <f t="shared" si="5"/>
        <v>43</v>
      </c>
      <c r="L17" s="108"/>
      <c r="M17" s="112">
        <f t="shared" si="0"/>
        <v>50</v>
      </c>
      <c r="N17" s="112">
        <f t="shared" si="1"/>
        <v>0</v>
      </c>
      <c r="O17" s="112">
        <f t="shared" si="2"/>
        <v>0</v>
      </c>
      <c r="P17" s="113">
        <f t="shared" si="4"/>
        <v>50</v>
      </c>
    </row>
    <row r="18" spans="1:17" s="36" customFormat="1" ht="15" customHeight="1" x14ac:dyDescent="0.2">
      <c r="A18" s="382" t="s">
        <v>12</v>
      </c>
      <c r="B18" s="382"/>
      <c r="C18" s="108">
        <v>0</v>
      </c>
      <c r="D18" s="108">
        <v>0</v>
      </c>
      <c r="E18" s="108">
        <v>0</v>
      </c>
      <c r="F18" s="108">
        <f t="shared" si="3"/>
        <v>0</v>
      </c>
      <c r="G18" s="108"/>
      <c r="H18" s="108">
        <v>81</v>
      </c>
      <c r="I18" s="108">
        <v>0</v>
      </c>
      <c r="J18" s="108">
        <v>0</v>
      </c>
      <c r="K18" s="108">
        <f t="shared" si="5"/>
        <v>81</v>
      </c>
      <c r="L18" s="108"/>
      <c r="M18" s="112">
        <f t="shared" si="0"/>
        <v>81</v>
      </c>
      <c r="N18" s="112">
        <f t="shared" si="1"/>
        <v>0</v>
      </c>
      <c r="O18" s="112">
        <f t="shared" si="2"/>
        <v>0</v>
      </c>
      <c r="P18" s="113">
        <f t="shared" si="4"/>
        <v>81</v>
      </c>
    </row>
    <row r="19" spans="1:17" s="36" customFormat="1" ht="15" customHeight="1" x14ac:dyDescent="0.2">
      <c r="A19" s="382" t="s">
        <v>13</v>
      </c>
      <c r="B19" s="382"/>
      <c r="C19" s="108">
        <v>0</v>
      </c>
      <c r="D19" s="108">
        <v>0</v>
      </c>
      <c r="E19" s="108">
        <v>0</v>
      </c>
      <c r="F19" s="108">
        <f t="shared" si="3"/>
        <v>0</v>
      </c>
      <c r="G19" s="108"/>
      <c r="H19" s="108">
        <v>65</v>
      </c>
      <c r="I19" s="108">
        <v>0</v>
      </c>
      <c r="J19" s="108">
        <v>0</v>
      </c>
      <c r="K19" s="108">
        <f t="shared" si="5"/>
        <v>65</v>
      </c>
      <c r="L19" s="108"/>
      <c r="M19" s="112">
        <f t="shared" si="0"/>
        <v>65</v>
      </c>
      <c r="N19" s="112">
        <f t="shared" si="1"/>
        <v>0</v>
      </c>
      <c r="O19" s="112">
        <f t="shared" si="2"/>
        <v>0</v>
      </c>
      <c r="P19" s="113">
        <f t="shared" si="4"/>
        <v>65</v>
      </c>
    </row>
    <row r="20" spans="1:17" ht="15" customHeight="1" thickBot="1" x14ac:dyDescent="0.25">
      <c r="A20" s="393" t="s">
        <v>15</v>
      </c>
      <c r="B20" s="393"/>
      <c r="C20" s="111">
        <v>0</v>
      </c>
      <c r="D20" s="111">
        <v>0</v>
      </c>
      <c r="E20" s="111">
        <v>0</v>
      </c>
      <c r="F20" s="111">
        <f t="shared" si="3"/>
        <v>0</v>
      </c>
      <c r="G20" s="111"/>
      <c r="H20" s="111">
        <v>211</v>
      </c>
      <c r="I20" s="111">
        <v>0</v>
      </c>
      <c r="J20" s="111">
        <v>0</v>
      </c>
      <c r="K20" s="111">
        <f t="shared" si="5"/>
        <v>211</v>
      </c>
      <c r="L20" s="111"/>
      <c r="M20" s="242">
        <f t="shared" si="0"/>
        <v>211</v>
      </c>
      <c r="N20" s="242">
        <f t="shared" si="1"/>
        <v>0</v>
      </c>
      <c r="O20" s="242">
        <f t="shared" si="2"/>
        <v>0</v>
      </c>
      <c r="P20" s="114">
        <f t="shared" si="4"/>
        <v>211</v>
      </c>
    </row>
    <row r="21" spans="1:17" ht="15" customHeight="1" thickTop="1" thickBot="1" x14ac:dyDescent="0.25">
      <c r="A21" s="385" t="s">
        <v>52</v>
      </c>
      <c r="B21" s="385"/>
      <c r="C21" s="240">
        <f>SUM(C6:C20)</f>
        <v>171</v>
      </c>
      <c r="D21" s="240">
        <f>SUM(D6:D20)</f>
        <v>3</v>
      </c>
      <c r="E21" s="240">
        <f>SUM(E6:E20)</f>
        <v>43</v>
      </c>
      <c r="F21" s="240">
        <f>SUM(F6:F20)</f>
        <v>217</v>
      </c>
      <c r="G21" s="240"/>
      <c r="H21" s="240">
        <f>SUM(H6:H20)</f>
        <v>820</v>
      </c>
      <c r="I21" s="240">
        <f>SUM(I6:I20)</f>
        <v>15</v>
      </c>
      <c r="J21" s="240">
        <f>SUM(J6:J20)</f>
        <v>33</v>
      </c>
      <c r="K21" s="240">
        <f>SUM(K6:K20)</f>
        <v>868</v>
      </c>
      <c r="L21" s="240"/>
      <c r="M21" s="243">
        <f>SUM(M6:M20)</f>
        <v>991</v>
      </c>
      <c r="N21" s="243">
        <f>SUM(N6:N20)</f>
        <v>18</v>
      </c>
      <c r="O21" s="243">
        <f>SUM(O6:O20)</f>
        <v>76</v>
      </c>
      <c r="P21" s="243">
        <f>SUM(P6:P20)</f>
        <v>1085</v>
      </c>
      <c r="Q21" s="214"/>
    </row>
    <row r="22" spans="1:17" s="4" customFormat="1" ht="15" customHeight="1" thickTop="1" thickBot="1" x14ac:dyDescent="0.3">
      <c r="A22" s="361" t="s">
        <v>141</v>
      </c>
      <c r="B22" s="361"/>
      <c r="C22" s="282"/>
      <c r="D22" s="283"/>
      <c r="E22" s="284"/>
      <c r="F22" s="283"/>
      <c r="G22" s="285"/>
      <c r="H22" s="284"/>
      <c r="I22" s="286"/>
      <c r="J22" s="285"/>
      <c r="K22" s="284"/>
      <c r="L22" s="286"/>
      <c r="M22" s="285"/>
      <c r="N22" s="284"/>
      <c r="O22" s="286"/>
      <c r="P22" s="285"/>
    </row>
    <row r="23" spans="1:17" s="15" customFormat="1" ht="15" customHeight="1" thickTop="1" x14ac:dyDescent="0.25">
      <c r="A23" s="362" t="s">
        <v>142</v>
      </c>
      <c r="B23" s="362"/>
      <c r="C23" s="50">
        <v>0</v>
      </c>
      <c r="D23" s="50">
        <v>0</v>
      </c>
      <c r="E23" s="50">
        <v>0</v>
      </c>
      <c r="F23" s="50">
        <f>SUM(C23:E23)</f>
        <v>0</v>
      </c>
      <c r="G23" s="50"/>
      <c r="H23" s="50">
        <v>0</v>
      </c>
      <c r="I23" s="50">
        <v>0</v>
      </c>
      <c r="J23" s="50">
        <v>0</v>
      </c>
      <c r="K23" s="50">
        <f>SUM(H23:J23)</f>
        <v>0</v>
      </c>
      <c r="L23" s="50"/>
      <c r="M23" s="50">
        <v>0</v>
      </c>
      <c r="N23" s="50">
        <v>0</v>
      </c>
      <c r="O23" s="50">
        <v>0</v>
      </c>
      <c r="P23" s="50">
        <f>SUM(M23:O23)</f>
        <v>0</v>
      </c>
    </row>
    <row r="24" spans="1:17" s="15" customFormat="1" ht="15" customHeight="1" x14ac:dyDescent="0.25">
      <c r="A24" s="345" t="s">
        <v>143</v>
      </c>
      <c r="B24" s="345"/>
      <c r="C24" s="55">
        <v>0</v>
      </c>
      <c r="D24" s="55">
        <v>0</v>
      </c>
      <c r="E24" s="55">
        <v>0</v>
      </c>
      <c r="F24" s="55">
        <f>SUM(C24:E24)</f>
        <v>0</v>
      </c>
      <c r="G24" s="55"/>
      <c r="H24" s="55">
        <v>0</v>
      </c>
      <c r="I24" s="55">
        <v>0</v>
      </c>
      <c r="J24" s="55">
        <v>0</v>
      </c>
      <c r="K24" s="55">
        <f>SUM(H24:J24)</f>
        <v>0</v>
      </c>
      <c r="L24" s="55"/>
      <c r="M24" s="55">
        <v>0</v>
      </c>
      <c r="N24" s="55">
        <v>0</v>
      </c>
      <c r="O24" s="55">
        <v>0</v>
      </c>
      <c r="P24" s="55">
        <f>SUM(M24:O24)</f>
        <v>0</v>
      </c>
    </row>
    <row r="25" spans="1:17" s="15" customFormat="1" ht="15" customHeight="1" thickBot="1" x14ac:dyDescent="0.3">
      <c r="A25" s="363" t="s">
        <v>144</v>
      </c>
      <c r="B25" s="363"/>
      <c r="C25" s="202">
        <v>0</v>
      </c>
      <c r="D25" s="202">
        <v>0</v>
      </c>
      <c r="E25" s="202">
        <v>0</v>
      </c>
      <c r="F25" s="202">
        <f>SUM(C25:E25)</f>
        <v>0</v>
      </c>
      <c r="G25" s="202"/>
      <c r="H25" s="202">
        <v>0</v>
      </c>
      <c r="I25" s="202">
        <v>39</v>
      </c>
      <c r="J25" s="202">
        <v>0</v>
      </c>
      <c r="K25" s="202">
        <f>SUM(H25:J25)</f>
        <v>39</v>
      </c>
      <c r="L25" s="202"/>
      <c r="M25" s="202">
        <v>0</v>
      </c>
      <c r="N25" s="202">
        <v>39</v>
      </c>
      <c r="O25" s="202">
        <v>0</v>
      </c>
      <c r="P25" s="202">
        <f>SUM(M25:O25)</f>
        <v>39</v>
      </c>
    </row>
    <row r="26" spans="1:17" s="15" customFormat="1" ht="15" customHeight="1" thickTop="1" thickBot="1" x14ac:dyDescent="0.3">
      <c r="A26" s="347" t="s">
        <v>52</v>
      </c>
      <c r="B26" s="347"/>
      <c r="C26" s="200">
        <f>SUM(C23:C25)</f>
        <v>0</v>
      </c>
      <c r="D26" s="200">
        <f>SUM(D23:D25)</f>
        <v>0</v>
      </c>
      <c r="E26" s="200">
        <f>SUM(E23:E25)</f>
        <v>0</v>
      </c>
      <c r="F26" s="200">
        <f>SUM(C26:E26)</f>
        <v>0</v>
      </c>
      <c r="G26" s="200"/>
      <c r="H26" s="200">
        <f>SUM(H23:H25)</f>
        <v>0</v>
      </c>
      <c r="I26" s="200">
        <f>SUM(I23:I25)</f>
        <v>39</v>
      </c>
      <c r="J26" s="200">
        <f>SUM(J23:J25)</f>
        <v>0</v>
      </c>
      <c r="K26" s="200">
        <f>SUM(H26:J26)</f>
        <v>39</v>
      </c>
      <c r="L26" s="200"/>
      <c r="M26" s="200">
        <f>SUM(M23:M25)</f>
        <v>0</v>
      </c>
      <c r="N26" s="200">
        <f>SUM(N23:N25)</f>
        <v>39</v>
      </c>
      <c r="O26" s="200">
        <f>SUM(O23:O25)</f>
        <v>0</v>
      </c>
      <c r="P26" s="200">
        <f>SUM(M26:O26)</f>
        <v>39</v>
      </c>
    </row>
    <row r="27" spans="1:17" s="2" customFormat="1" ht="15" customHeight="1" thickTop="1" thickBot="1" x14ac:dyDescent="0.3">
      <c r="A27" s="347" t="s">
        <v>145</v>
      </c>
      <c r="B27" s="347"/>
      <c r="C27" s="200">
        <f>C21+C26</f>
        <v>171</v>
      </c>
      <c r="D27" s="200">
        <f>D21+D26</f>
        <v>3</v>
      </c>
      <c r="E27" s="200">
        <f>E21+E26</f>
        <v>43</v>
      </c>
      <c r="F27" s="200">
        <f>SUM(C27:E27)</f>
        <v>217</v>
      </c>
      <c r="G27" s="200"/>
      <c r="H27" s="200">
        <f>H21+H26</f>
        <v>820</v>
      </c>
      <c r="I27" s="200">
        <f>I21+I26</f>
        <v>54</v>
      </c>
      <c r="J27" s="200">
        <f>J21+J26</f>
        <v>33</v>
      </c>
      <c r="K27" s="200">
        <f>SUM(H27:J27)</f>
        <v>907</v>
      </c>
      <c r="L27" s="200"/>
      <c r="M27" s="215">
        <f>M21+M26</f>
        <v>991</v>
      </c>
      <c r="N27" s="215">
        <f>N21+N26</f>
        <v>57</v>
      </c>
      <c r="O27" s="215">
        <f>O21+O26</f>
        <v>76</v>
      </c>
      <c r="P27" s="335">
        <f>P21+P26</f>
        <v>1124</v>
      </c>
    </row>
    <row r="28" spans="1:17" s="2" customFormat="1" ht="17.25" customHeight="1" thickTop="1" x14ac:dyDescent="0.25">
      <c r="A28" s="129" t="s">
        <v>86</v>
      </c>
      <c r="B28" s="367" t="s">
        <v>158</v>
      </c>
      <c r="C28" s="367"/>
      <c r="D28" s="367"/>
      <c r="E28" s="367"/>
      <c r="F28" s="367"/>
      <c r="G28" s="367"/>
      <c r="H28" s="367"/>
      <c r="I28" s="367"/>
      <c r="J28" s="367"/>
      <c r="K28" s="95"/>
      <c r="L28" s="95"/>
    </row>
    <row r="29" spans="1:17" ht="16.5" customHeight="1" x14ac:dyDescent="0.2">
      <c r="A29" s="375" t="s">
        <v>165</v>
      </c>
      <c r="B29" s="375"/>
      <c r="C29" s="375"/>
      <c r="D29" s="375"/>
      <c r="E29" s="375"/>
      <c r="F29" s="375"/>
      <c r="G29" s="375"/>
      <c r="H29" s="375"/>
      <c r="I29" s="375"/>
      <c r="M29" s="214"/>
      <c r="O29" s="214"/>
    </row>
    <row r="30" spans="1:17" ht="15" customHeight="1" x14ac:dyDescent="0.2">
      <c r="A30" s="391" t="s">
        <v>43</v>
      </c>
      <c r="B30" s="391"/>
      <c r="C30" s="391"/>
      <c r="D30" s="391"/>
      <c r="E30" s="391"/>
      <c r="F30" s="391"/>
      <c r="G30" s="391"/>
      <c r="H30" s="391"/>
      <c r="I30" s="391"/>
      <c r="J30" s="239"/>
    </row>
    <row r="31" spans="1:17" ht="17.25" customHeight="1" x14ac:dyDescent="0.2">
      <c r="A31" s="391" t="s">
        <v>178</v>
      </c>
      <c r="B31" s="391"/>
      <c r="C31" s="391"/>
      <c r="D31" s="391"/>
      <c r="E31" s="391"/>
      <c r="F31" s="391"/>
      <c r="G31" s="391"/>
      <c r="H31" s="391"/>
      <c r="I31" s="391"/>
      <c r="J31" s="391"/>
      <c r="K31" s="391"/>
      <c r="L31" s="35"/>
      <c r="M31" s="35"/>
      <c r="N31" s="35"/>
      <c r="O31" s="35"/>
      <c r="P31" s="35"/>
    </row>
    <row r="32" spans="1:17" s="26" customFormat="1" ht="20.25" customHeight="1" x14ac:dyDescent="0.25">
      <c r="A32" s="343" t="s">
        <v>82</v>
      </c>
      <c r="B32" s="343"/>
      <c r="C32" s="343"/>
      <c r="D32" s="343"/>
      <c r="E32" s="343"/>
      <c r="F32" s="77"/>
      <c r="G32" s="77"/>
      <c r="H32" s="77">
        <v>71</v>
      </c>
      <c r="I32" s="77"/>
      <c r="J32" s="77"/>
      <c r="K32" s="77"/>
      <c r="L32" s="77"/>
      <c r="M32" s="77"/>
    </row>
  </sheetData>
  <mergeCells count="36">
    <mergeCell ref="H3:K3"/>
    <mergeCell ref="C3:F3"/>
    <mergeCell ref="A31:I31"/>
    <mergeCell ref="J31:K31"/>
    <mergeCell ref="B1:P1"/>
    <mergeCell ref="M3:P3"/>
    <mergeCell ref="A30:I30"/>
    <mergeCell ref="A11:B11"/>
    <mergeCell ref="A12:B12"/>
    <mergeCell ref="A13:B13"/>
    <mergeCell ref="A19:B19"/>
    <mergeCell ref="A20:B20"/>
    <mergeCell ref="B28:J28"/>
    <mergeCell ref="A22:B22"/>
    <mergeCell ref="A23:B23"/>
    <mergeCell ref="A24:B24"/>
    <mergeCell ref="A25:B25"/>
    <mergeCell ref="A26:B26"/>
    <mergeCell ref="A27:B27"/>
    <mergeCell ref="A14:B14"/>
    <mergeCell ref="A32:E32"/>
    <mergeCell ref="A18:B18"/>
    <mergeCell ref="A29:I29"/>
    <mergeCell ref="A21:B21"/>
    <mergeCell ref="G3:G4"/>
    <mergeCell ref="A2:B2"/>
    <mergeCell ref="A17:B17"/>
    <mergeCell ref="A3:B4"/>
    <mergeCell ref="A5:B5"/>
    <mergeCell ref="A6:B6"/>
    <mergeCell ref="A9:B9"/>
    <mergeCell ref="A7:B7"/>
    <mergeCell ref="A8:B8"/>
    <mergeCell ref="A16:B16"/>
    <mergeCell ref="A10:B10"/>
    <mergeCell ref="A15:B15"/>
  </mergeCells>
  <printOptions horizontalCentered="1"/>
  <pageMargins left="0.59055118110236227" right="0.59055118110236227" top="0.59055118110236227" bottom="0.19685039370078741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Q33"/>
  <sheetViews>
    <sheetView rightToLeft="1" view="pageBreakPreview" workbookViewId="0">
      <selection activeCell="A31" sqref="A31:G31"/>
    </sheetView>
  </sheetViews>
  <sheetFormatPr defaultRowHeight="12.75" x14ac:dyDescent="0.2"/>
  <cols>
    <col min="1" max="1" width="1.85546875" style="33" customWidth="1"/>
    <col min="2" max="2" width="11.42578125" style="33" customWidth="1"/>
    <col min="3" max="3" width="10.85546875" style="33" customWidth="1"/>
    <col min="4" max="4" width="11.85546875" style="33" customWidth="1"/>
    <col min="5" max="5" width="12.7109375" style="33" customWidth="1"/>
    <col min="6" max="6" width="10.7109375" style="33" customWidth="1"/>
    <col min="7" max="7" width="11.5703125" style="33" customWidth="1"/>
    <col min="8" max="8" width="10.7109375" style="33" customWidth="1"/>
    <col min="9" max="9" width="14" style="33" customWidth="1"/>
    <col min="10" max="10" width="10.140625" style="33" customWidth="1"/>
    <col min="11" max="11" width="14.28515625" style="33" customWidth="1"/>
    <col min="12" max="12" width="11.7109375" style="33" customWidth="1"/>
    <col min="13" max="13" width="9.140625" style="49"/>
    <col min="14" max="14" width="9.140625" style="33"/>
    <col min="15" max="15" width="12.5703125" style="33" customWidth="1"/>
    <col min="16" max="16" width="9.140625" style="33"/>
    <col min="17" max="17" width="13.5703125" style="33" bestFit="1" customWidth="1"/>
    <col min="18" max="16384" width="9.140625" style="33"/>
  </cols>
  <sheetData>
    <row r="1" spans="1:17" ht="19.5" customHeight="1" x14ac:dyDescent="0.2">
      <c r="A1" s="394" t="s">
        <v>155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</row>
    <row r="2" spans="1:17" ht="15" customHeight="1" thickBot="1" x14ac:dyDescent="0.25">
      <c r="A2" s="398" t="s">
        <v>123</v>
      </c>
      <c r="B2" s="398"/>
      <c r="C2" s="74"/>
      <c r="D2" s="74"/>
      <c r="E2" s="74"/>
      <c r="F2" s="74"/>
      <c r="G2" s="74"/>
      <c r="H2" s="74"/>
      <c r="I2" s="74"/>
      <c r="J2" s="74"/>
      <c r="K2" s="83"/>
      <c r="L2" s="83"/>
    </row>
    <row r="3" spans="1:17" ht="21" customHeight="1" thickTop="1" x14ac:dyDescent="0.2">
      <c r="A3" s="380" t="s">
        <v>0</v>
      </c>
      <c r="B3" s="380"/>
      <c r="C3" s="397" t="s">
        <v>113</v>
      </c>
      <c r="D3" s="397"/>
      <c r="E3" s="397"/>
      <c r="F3" s="395" t="s">
        <v>102</v>
      </c>
      <c r="G3" s="397" t="s">
        <v>115</v>
      </c>
      <c r="H3" s="397"/>
      <c r="I3" s="397"/>
      <c r="J3" s="395" t="s">
        <v>14</v>
      </c>
      <c r="K3" s="397" t="s">
        <v>114</v>
      </c>
      <c r="L3" s="397"/>
    </row>
    <row r="4" spans="1:17" ht="63" customHeight="1" x14ac:dyDescent="0.2">
      <c r="A4" s="381"/>
      <c r="B4" s="381"/>
      <c r="C4" s="313" t="s">
        <v>84</v>
      </c>
      <c r="D4" s="314" t="s">
        <v>56</v>
      </c>
      <c r="E4" s="314" t="s">
        <v>112</v>
      </c>
      <c r="F4" s="396"/>
      <c r="G4" s="313" t="s">
        <v>84</v>
      </c>
      <c r="H4" s="314" t="s">
        <v>56</v>
      </c>
      <c r="I4" s="314" t="s">
        <v>112</v>
      </c>
      <c r="J4" s="396"/>
      <c r="K4" s="315" t="s">
        <v>103</v>
      </c>
      <c r="L4" s="315" t="s">
        <v>168</v>
      </c>
    </row>
    <row r="5" spans="1:17" s="87" customFormat="1" ht="15" customHeight="1" x14ac:dyDescent="0.2">
      <c r="A5" s="379" t="s">
        <v>1</v>
      </c>
      <c r="B5" s="379"/>
      <c r="C5" s="19" t="s">
        <v>86</v>
      </c>
      <c r="D5" s="19" t="s">
        <v>86</v>
      </c>
      <c r="E5" s="19" t="s">
        <v>86</v>
      </c>
      <c r="F5" s="19" t="s">
        <v>86</v>
      </c>
      <c r="G5" s="117" t="s">
        <v>86</v>
      </c>
      <c r="H5" s="117" t="s">
        <v>86</v>
      </c>
      <c r="I5" s="117" t="s">
        <v>86</v>
      </c>
      <c r="J5" s="117" t="s">
        <v>86</v>
      </c>
      <c r="K5" s="117" t="s">
        <v>86</v>
      </c>
      <c r="L5" s="117" t="s">
        <v>86</v>
      </c>
      <c r="M5" s="87" t="s">
        <v>86</v>
      </c>
      <c r="N5" s="87" t="s">
        <v>86</v>
      </c>
      <c r="O5" s="255">
        <v>35097.936000000002</v>
      </c>
      <c r="P5" s="257" t="e">
        <f t="shared" ref="P5:P27" si="0">C5-O5</f>
        <v>#VALUE!</v>
      </c>
      <c r="Q5" s="260">
        <v>35097.936000000002</v>
      </c>
    </row>
    <row r="6" spans="1:17" s="37" customFormat="1" ht="15" customHeight="1" x14ac:dyDescent="0.2">
      <c r="A6" s="382" t="s">
        <v>2</v>
      </c>
      <c r="B6" s="382"/>
      <c r="C6" s="41">
        <v>57272</v>
      </c>
      <c r="D6" s="19">
        <f t="shared" ref="D6:D25" si="1">H6*F6/100</f>
        <v>928927.2</v>
      </c>
      <c r="E6" s="19">
        <f>F6-C6-D6</f>
        <v>562012.80000000005</v>
      </c>
      <c r="F6" s="41">
        <v>1548212</v>
      </c>
      <c r="G6" s="30">
        <v>3.69924467708557</v>
      </c>
      <c r="H6" s="30">
        <v>60</v>
      </c>
      <c r="I6" s="117">
        <f t="shared" ref="I6:I25" si="2">100-H6-G6</f>
        <v>36.300755322914426</v>
      </c>
      <c r="J6" s="30">
        <f t="shared" ref="J6:J21" si="3">SUM(G6:I6)</f>
        <v>100</v>
      </c>
      <c r="K6" s="30">
        <v>0</v>
      </c>
      <c r="L6" s="30">
        <v>44.390936125026812</v>
      </c>
      <c r="M6" s="244">
        <v>0</v>
      </c>
      <c r="N6" s="245">
        <v>44.390936125026812</v>
      </c>
      <c r="O6" s="256">
        <v>57272.15</v>
      </c>
      <c r="P6" s="257">
        <f t="shared" si="0"/>
        <v>-0.15000000000145519</v>
      </c>
      <c r="Q6" s="261">
        <v>57272.15</v>
      </c>
    </row>
    <row r="7" spans="1:17" s="36" customFormat="1" ht="15" customHeight="1" x14ac:dyDescent="0.2">
      <c r="A7" s="382" t="s">
        <v>3</v>
      </c>
      <c r="B7" s="382"/>
      <c r="C7" s="41">
        <v>31249</v>
      </c>
      <c r="D7" s="19">
        <f t="shared" si="1"/>
        <v>792474</v>
      </c>
      <c r="E7" s="19">
        <f t="shared" ref="E7:E20" si="4">F7-C7-D7</f>
        <v>761225</v>
      </c>
      <c r="F7" s="41">
        <v>1584948</v>
      </c>
      <c r="G7" s="30">
        <v>1.9715927588791557</v>
      </c>
      <c r="H7" s="30">
        <v>50</v>
      </c>
      <c r="I7" s="117">
        <f t="shared" si="2"/>
        <v>48.028407241120846</v>
      </c>
      <c r="J7" s="30">
        <f t="shared" si="3"/>
        <v>100</v>
      </c>
      <c r="K7" s="30">
        <v>0</v>
      </c>
      <c r="L7" s="30">
        <v>30.066789572907123</v>
      </c>
      <c r="M7" s="244">
        <v>0</v>
      </c>
      <c r="N7" s="246">
        <v>30.066789572907123</v>
      </c>
      <c r="O7" s="256">
        <v>31248.720000000001</v>
      </c>
      <c r="P7" s="257">
        <f t="shared" si="0"/>
        <v>0.27999999999883585</v>
      </c>
      <c r="Q7" s="262">
        <v>31248.720000000001</v>
      </c>
    </row>
    <row r="8" spans="1:17" s="87" customFormat="1" ht="15" customHeight="1" x14ac:dyDescent="0.2">
      <c r="A8" s="382" t="s">
        <v>4</v>
      </c>
      <c r="B8" s="382"/>
      <c r="C8" s="41" t="s">
        <v>86</v>
      </c>
      <c r="D8" s="19" t="s">
        <v>86</v>
      </c>
      <c r="E8" s="19" t="s">
        <v>86</v>
      </c>
      <c r="F8" s="41" t="s">
        <v>86</v>
      </c>
      <c r="G8" s="30" t="s">
        <v>86</v>
      </c>
      <c r="H8" s="30" t="s">
        <v>86</v>
      </c>
      <c r="I8" s="117" t="s">
        <v>86</v>
      </c>
      <c r="J8" s="30" t="s">
        <v>86</v>
      </c>
      <c r="K8" s="30" t="s">
        <v>86</v>
      </c>
      <c r="L8" s="30" t="s">
        <v>86</v>
      </c>
      <c r="M8" s="247" t="s">
        <v>86</v>
      </c>
      <c r="N8" s="247"/>
      <c r="O8" s="256">
        <v>69608.483999999997</v>
      </c>
      <c r="P8" s="257" t="e">
        <f t="shared" si="0"/>
        <v>#VALUE!</v>
      </c>
      <c r="Q8" s="260">
        <v>69608.483999999997</v>
      </c>
    </row>
    <row r="9" spans="1:17" s="37" customFormat="1" ht="15" customHeight="1" x14ac:dyDescent="0.2">
      <c r="A9" s="382" t="s">
        <v>36</v>
      </c>
      <c r="B9" s="382"/>
      <c r="C9" s="41">
        <v>5230868</v>
      </c>
      <c r="D9" s="19">
        <f>H9*F9/100</f>
        <v>581207.51618828345</v>
      </c>
      <c r="E9" s="19">
        <f t="shared" si="4"/>
        <v>-0.35430544894188643</v>
      </c>
      <c r="F9" s="41">
        <v>5812075.1618828345</v>
      </c>
      <c r="G9" s="30">
        <v>90</v>
      </c>
      <c r="H9" s="30">
        <v>10</v>
      </c>
      <c r="I9" s="117">
        <f t="shared" si="2"/>
        <v>0</v>
      </c>
      <c r="J9" s="30">
        <f t="shared" si="3"/>
        <v>100</v>
      </c>
      <c r="K9" s="30">
        <v>90</v>
      </c>
      <c r="L9" s="30">
        <v>40</v>
      </c>
      <c r="M9" s="244">
        <v>90</v>
      </c>
      <c r="N9" s="245">
        <v>40</v>
      </c>
      <c r="O9" s="256">
        <v>5230867.6456945511</v>
      </c>
      <c r="P9" s="257">
        <f t="shared" si="0"/>
        <v>0.35430544894188643</v>
      </c>
      <c r="Q9" s="261">
        <v>5230867.6456945511</v>
      </c>
    </row>
    <row r="10" spans="1:17" s="51" customFormat="1" ht="15" customHeight="1" x14ac:dyDescent="0.2">
      <c r="A10" s="382" t="s">
        <v>21</v>
      </c>
      <c r="B10" s="382"/>
      <c r="C10" s="41">
        <v>325036</v>
      </c>
      <c r="D10" s="19">
        <f t="shared" si="1"/>
        <v>619743.85143514955</v>
      </c>
      <c r="E10" s="19">
        <f t="shared" si="4"/>
        <v>1121032.9866820157</v>
      </c>
      <c r="F10" s="41">
        <v>2065812.8381171653</v>
      </c>
      <c r="G10" s="30">
        <v>15.734056127339965</v>
      </c>
      <c r="H10" s="30">
        <v>30</v>
      </c>
      <c r="I10" s="117">
        <f t="shared" si="2"/>
        <v>54.265943872660031</v>
      </c>
      <c r="J10" s="30">
        <f t="shared" si="3"/>
        <v>100</v>
      </c>
      <c r="K10" s="30">
        <v>15.734056127339965</v>
      </c>
      <c r="L10" s="30">
        <v>20.978741503119956</v>
      </c>
      <c r="M10" s="248">
        <v>15.734056127339965</v>
      </c>
      <c r="N10" s="249">
        <v>20.978741503119956</v>
      </c>
      <c r="O10" s="256">
        <v>325036.15143514948</v>
      </c>
      <c r="P10" s="257">
        <f t="shared" si="0"/>
        <v>-0.15143514948431402</v>
      </c>
      <c r="Q10" s="263">
        <v>325036.15143514948</v>
      </c>
    </row>
    <row r="11" spans="1:17" s="37" customFormat="1" ht="15" customHeight="1" x14ac:dyDescent="0.2">
      <c r="A11" s="382" t="s">
        <v>5</v>
      </c>
      <c r="B11" s="382"/>
      <c r="C11" s="41">
        <v>116013</v>
      </c>
      <c r="D11" s="19">
        <f t="shared" si="1"/>
        <v>1759149.92</v>
      </c>
      <c r="E11" s="19">
        <f t="shared" si="4"/>
        <v>123871.08000000007</v>
      </c>
      <c r="F11" s="41">
        <v>1999034</v>
      </c>
      <c r="G11" s="30">
        <v>5.8034710765299637</v>
      </c>
      <c r="H11" s="30">
        <v>88</v>
      </c>
      <c r="I11" s="117">
        <f t="shared" si="2"/>
        <v>6.1965289234700363</v>
      </c>
      <c r="J11" s="30">
        <f t="shared" si="3"/>
        <v>100</v>
      </c>
      <c r="K11" s="30">
        <v>5.8034710765299637</v>
      </c>
      <c r="L11" s="30">
        <v>2.4181129485541515</v>
      </c>
      <c r="M11" s="245">
        <v>5.8034710765299637</v>
      </c>
      <c r="N11" s="245">
        <v>2.4181129485541515</v>
      </c>
      <c r="O11" s="256">
        <v>116013.36</v>
      </c>
      <c r="P11" s="257">
        <f t="shared" si="0"/>
        <v>-0.36000000000058208</v>
      </c>
      <c r="Q11" s="261">
        <v>116013.36</v>
      </c>
    </row>
    <row r="12" spans="1:17" s="36" customFormat="1" ht="15" customHeight="1" x14ac:dyDescent="0.2">
      <c r="A12" s="382" t="s">
        <v>6</v>
      </c>
      <c r="B12" s="382"/>
      <c r="C12" s="41">
        <v>455981</v>
      </c>
      <c r="D12" s="19">
        <f t="shared" si="1"/>
        <v>271525.34999999998</v>
      </c>
      <c r="E12" s="19">
        <f t="shared" si="4"/>
        <v>453038.65</v>
      </c>
      <c r="F12" s="41">
        <v>1180545</v>
      </c>
      <c r="G12" s="30">
        <v>38.624584153928907</v>
      </c>
      <c r="H12" s="30">
        <v>23</v>
      </c>
      <c r="I12" s="117">
        <f t="shared" si="2"/>
        <v>38.375415846071093</v>
      </c>
      <c r="J12" s="30">
        <f t="shared" si="3"/>
        <v>100</v>
      </c>
      <c r="K12" s="30">
        <v>11.201129404639385</v>
      </c>
      <c r="L12" s="30">
        <v>33.269355848358174</v>
      </c>
      <c r="M12" s="244">
        <v>11.201129404639385</v>
      </c>
      <c r="N12" s="246">
        <v>33.269355848358174</v>
      </c>
      <c r="O12" s="256">
        <v>455980.59700000001</v>
      </c>
      <c r="P12" s="257">
        <f t="shared" si="0"/>
        <v>0.40299999999115244</v>
      </c>
      <c r="Q12" s="262">
        <v>455980.59700000001</v>
      </c>
    </row>
    <row r="13" spans="1:17" s="37" customFormat="1" ht="15" customHeight="1" x14ac:dyDescent="0.2">
      <c r="A13" s="382" t="s">
        <v>7</v>
      </c>
      <c r="B13" s="382"/>
      <c r="C13" s="41">
        <v>0</v>
      </c>
      <c r="D13" s="19">
        <f t="shared" si="1"/>
        <v>667615</v>
      </c>
      <c r="E13" s="19">
        <f t="shared" si="4"/>
        <v>667615</v>
      </c>
      <c r="F13" s="41">
        <v>1335230</v>
      </c>
      <c r="G13" s="30">
        <v>0</v>
      </c>
      <c r="H13" s="30">
        <v>50</v>
      </c>
      <c r="I13" s="117">
        <f t="shared" si="2"/>
        <v>50</v>
      </c>
      <c r="J13" s="30">
        <f t="shared" si="3"/>
        <v>100</v>
      </c>
      <c r="K13" s="30">
        <v>0</v>
      </c>
      <c r="L13" s="30">
        <v>36.161635074107082</v>
      </c>
      <c r="M13" s="245">
        <v>0</v>
      </c>
      <c r="N13" s="245">
        <v>36.161635074107082</v>
      </c>
      <c r="O13" s="256">
        <v>0</v>
      </c>
      <c r="P13" s="257">
        <f t="shared" si="0"/>
        <v>0</v>
      </c>
      <c r="Q13" s="261">
        <v>0</v>
      </c>
    </row>
    <row r="14" spans="1:17" s="87" customFormat="1" ht="15" customHeight="1" x14ac:dyDescent="0.2">
      <c r="A14" s="382" t="s">
        <v>8</v>
      </c>
      <c r="B14" s="382"/>
      <c r="C14" s="41">
        <v>181381</v>
      </c>
      <c r="D14" s="19">
        <f t="shared" si="1"/>
        <v>1142619.94</v>
      </c>
      <c r="E14" s="19">
        <f t="shared" si="4"/>
        <v>220080.06000000006</v>
      </c>
      <c r="F14" s="41">
        <v>1544081</v>
      </c>
      <c r="G14" s="30">
        <v>11.746870792400141</v>
      </c>
      <c r="H14" s="30">
        <v>74</v>
      </c>
      <c r="I14" s="117">
        <f t="shared" si="2"/>
        <v>14.253129207599859</v>
      </c>
      <c r="J14" s="30">
        <f t="shared" si="3"/>
        <v>100</v>
      </c>
      <c r="K14" s="30">
        <v>11.746870792400141</v>
      </c>
      <c r="L14" s="30">
        <v>10.391462624046277</v>
      </c>
      <c r="M14" s="247">
        <v>11.746870792400141</v>
      </c>
      <c r="N14" s="247">
        <v>10.391462624046277</v>
      </c>
      <c r="O14" s="256">
        <v>181381.2</v>
      </c>
      <c r="P14" s="257">
        <f t="shared" si="0"/>
        <v>-0.20000000001164153</v>
      </c>
      <c r="Q14" s="260">
        <v>181381.2</v>
      </c>
    </row>
    <row r="15" spans="1:17" s="49" customFormat="1" ht="15" customHeight="1" x14ac:dyDescent="0.2">
      <c r="A15" s="382" t="s">
        <v>9</v>
      </c>
      <c r="B15" s="382"/>
      <c r="C15" s="41">
        <v>855433.74314999999</v>
      </c>
      <c r="D15" s="19">
        <f>F15*40/100</f>
        <v>570289.19999999995</v>
      </c>
      <c r="E15" s="19">
        <f t="shared" si="4"/>
        <v>5.6850000051781535E-2</v>
      </c>
      <c r="F15" s="41">
        <v>1425723</v>
      </c>
      <c r="G15" s="30">
        <v>60</v>
      </c>
      <c r="H15" s="30">
        <v>40</v>
      </c>
      <c r="I15" s="117">
        <f t="shared" si="2"/>
        <v>0</v>
      </c>
      <c r="J15" s="30">
        <f t="shared" si="3"/>
        <v>100</v>
      </c>
      <c r="K15" s="30">
        <v>29.424869066431558</v>
      </c>
      <c r="L15" s="30">
        <v>52.901854006703964</v>
      </c>
      <c r="M15" s="244">
        <v>29.424869066431558</v>
      </c>
      <c r="N15" s="244">
        <v>52.901854006703964</v>
      </c>
      <c r="O15" s="256">
        <v>856157.4</v>
      </c>
      <c r="P15" s="257">
        <f t="shared" si="0"/>
        <v>-723.6568500000285</v>
      </c>
      <c r="Q15" s="264">
        <v>856157.4</v>
      </c>
    </row>
    <row r="16" spans="1:17" s="49" customFormat="1" ht="15" customHeight="1" x14ac:dyDescent="0.2">
      <c r="A16" s="382" t="s">
        <v>10</v>
      </c>
      <c r="B16" s="382"/>
      <c r="C16" s="41">
        <v>150020</v>
      </c>
      <c r="D16" s="19">
        <f t="shared" si="1"/>
        <v>1100146.08</v>
      </c>
      <c r="E16" s="19">
        <f t="shared" si="4"/>
        <v>-8.0000000074505806E-2</v>
      </c>
      <c r="F16" s="41">
        <v>1250166</v>
      </c>
      <c r="G16" s="30">
        <v>12</v>
      </c>
      <c r="H16" s="30">
        <v>88</v>
      </c>
      <c r="I16" s="117">
        <f t="shared" si="2"/>
        <v>0</v>
      </c>
      <c r="J16" s="30">
        <f t="shared" si="3"/>
        <v>100</v>
      </c>
      <c r="K16" s="30">
        <v>10.843576533036414</v>
      </c>
      <c r="L16" s="30">
        <v>9.7534815376518011</v>
      </c>
      <c r="M16" s="244">
        <v>10.843576533036414</v>
      </c>
      <c r="N16" s="244">
        <v>9.7534815376518011</v>
      </c>
      <c r="O16" s="256">
        <v>150625.23000000001</v>
      </c>
      <c r="P16" s="239">
        <f t="shared" si="0"/>
        <v>-605.23000000001048</v>
      </c>
      <c r="Q16" s="264">
        <v>150625.23000000001</v>
      </c>
    </row>
    <row r="17" spans="1:17" s="36" customFormat="1" ht="15" customHeight="1" x14ac:dyDescent="0.2">
      <c r="A17" s="382" t="s">
        <v>11</v>
      </c>
      <c r="B17" s="382"/>
      <c r="C17" s="41">
        <v>96840.36</v>
      </c>
      <c r="D17" s="19">
        <f t="shared" si="1"/>
        <v>688152.72599999991</v>
      </c>
      <c r="E17" s="19">
        <f t="shared" si="4"/>
        <v>3268.9140000001062</v>
      </c>
      <c r="F17" s="41">
        <v>788262</v>
      </c>
      <c r="G17" s="30">
        <v>12.285301080097733</v>
      </c>
      <c r="H17" s="30">
        <v>87.3</v>
      </c>
      <c r="I17" s="117">
        <f t="shared" si="2"/>
        <v>0.41469891990226948</v>
      </c>
      <c r="J17" s="30">
        <f t="shared" si="3"/>
        <v>100</v>
      </c>
      <c r="K17" s="30">
        <v>12.285301080097733</v>
      </c>
      <c r="L17" s="30">
        <v>19.019466116595748</v>
      </c>
      <c r="M17" s="246">
        <v>12.285301080097733</v>
      </c>
      <c r="N17" s="246">
        <v>19.019466116595748</v>
      </c>
      <c r="O17" s="256">
        <v>96840.36</v>
      </c>
      <c r="P17" s="257">
        <f t="shared" si="0"/>
        <v>0</v>
      </c>
      <c r="Q17" s="262">
        <v>96840.36</v>
      </c>
    </row>
    <row r="18" spans="1:17" s="49" customFormat="1" ht="15" customHeight="1" x14ac:dyDescent="0.2">
      <c r="A18" s="382" t="s">
        <v>12</v>
      </c>
      <c r="B18" s="382"/>
      <c r="C18" s="41">
        <v>795558.95</v>
      </c>
      <c r="D18" s="19">
        <f t="shared" si="1"/>
        <v>1177020.1000000001</v>
      </c>
      <c r="E18" s="19">
        <f t="shared" si="4"/>
        <v>56765.949999999953</v>
      </c>
      <c r="F18" s="41">
        <v>2029345</v>
      </c>
      <c r="G18" s="30">
        <v>39.202745220748561</v>
      </c>
      <c r="H18" s="30">
        <v>58</v>
      </c>
      <c r="I18" s="117">
        <f t="shared" si="2"/>
        <v>2.7972547792514391</v>
      </c>
      <c r="J18" s="30">
        <f t="shared" si="3"/>
        <v>100</v>
      </c>
      <c r="K18" s="30">
        <v>32.930305985428795</v>
      </c>
      <c r="L18" s="30">
        <v>27.634722040855547</v>
      </c>
      <c r="M18" s="244">
        <v>32.930305985428795</v>
      </c>
      <c r="N18" s="244">
        <v>27.634722040855547</v>
      </c>
      <c r="O18" s="256">
        <v>795558.95</v>
      </c>
      <c r="P18" s="257">
        <f t="shared" si="0"/>
        <v>0</v>
      </c>
      <c r="Q18" s="264">
        <v>795558.95</v>
      </c>
    </row>
    <row r="19" spans="1:17" s="49" customFormat="1" ht="15" customHeight="1" x14ac:dyDescent="0.2">
      <c r="A19" s="382" t="s">
        <v>13</v>
      </c>
      <c r="B19" s="382"/>
      <c r="C19" s="41">
        <v>773129.77</v>
      </c>
      <c r="D19" s="19">
        <f t="shared" si="1"/>
        <v>10780.86</v>
      </c>
      <c r="E19" s="19">
        <f t="shared" si="4"/>
        <v>294175.37</v>
      </c>
      <c r="F19" s="41">
        <v>1078086</v>
      </c>
      <c r="G19" s="30">
        <v>71.713181508710804</v>
      </c>
      <c r="H19" s="30">
        <v>1</v>
      </c>
      <c r="I19" s="117">
        <f t="shared" si="2"/>
        <v>27.286818491289196</v>
      </c>
      <c r="J19" s="30">
        <f t="shared" si="3"/>
        <v>100</v>
      </c>
      <c r="K19" s="30">
        <v>50.19922705609757</v>
      </c>
      <c r="L19" s="30">
        <v>71.713181508710804</v>
      </c>
      <c r="M19" s="244">
        <v>50.19922705609757</v>
      </c>
      <c r="N19" s="244">
        <v>71.713181508710804</v>
      </c>
      <c r="O19" s="256">
        <v>773129.77</v>
      </c>
      <c r="P19" s="257">
        <f t="shared" si="0"/>
        <v>0</v>
      </c>
      <c r="Q19" s="264">
        <v>773129.77</v>
      </c>
    </row>
    <row r="20" spans="1:17" s="63" customFormat="1" ht="15" customHeight="1" thickBot="1" x14ac:dyDescent="0.25">
      <c r="A20" s="384" t="s">
        <v>15</v>
      </c>
      <c r="B20" s="384"/>
      <c r="C20" s="61">
        <v>1489021.3</v>
      </c>
      <c r="D20" s="203">
        <f t="shared" si="1"/>
        <v>1127521.6000000001</v>
      </c>
      <c r="E20" s="203">
        <f t="shared" si="4"/>
        <v>202261.09999999986</v>
      </c>
      <c r="F20" s="61">
        <v>2818804</v>
      </c>
      <c r="G20" s="62">
        <v>52.824577373950085</v>
      </c>
      <c r="H20" s="62">
        <v>40</v>
      </c>
      <c r="I20" s="39">
        <f t="shared" si="2"/>
        <v>7.1754226260499152</v>
      </c>
      <c r="J20" s="62">
        <f t="shared" si="3"/>
        <v>100</v>
      </c>
      <c r="K20" s="62">
        <v>25.884042913235543</v>
      </c>
      <c r="L20" s="62">
        <v>41.446976093406988</v>
      </c>
      <c r="M20" s="250">
        <v>25.884042913235543</v>
      </c>
      <c r="N20" s="250">
        <v>41.446976093406988</v>
      </c>
      <c r="O20" s="256">
        <v>1489021.3</v>
      </c>
      <c r="P20" s="257">
        <f t="shared" si="0"/>
        <v>0</v>
      </c>
      <c r="Q20" s="265">
        <v>1489021.3</v>
      </c>
    </row>
    <row r="21" spans="1:17" s="36" customFormat="1" ht="15" customHeight="1" thickTop="1" thickBot="1" x14ac:dyDescent="0.25">
      <c r="A21" s="385" t="s">
        <v>52</v>
      </c>
      <c r="B21" s="385"/>
      <c r="C21" s="240">
        <f>SUM(C6:C20)</f>
        <v>10557804.12315</v>
      </c>
      <c r="D21" s="217">
        <f>SUM(D6:D20)</f>
        <v>11437173.34362343</v>
      </c>
      <c r="E21" s="217">
        <f>SUM(E6:E20)</f>
        <v>4465346.5332265664</v>
      </c>
      <c r="F21" s="240">
        <f>SUM(F6:F20)</f>
        <v>26460324</v>
      </c>
      <c r="G21" s="241">
        <v>39.9</v>
      </c>
      <c r="H21" s="241">
        <v>43.2</v>
      </c>
      <c r="I21" s="241">
        <v>16.899999999999999</v>
      </c>
      <c r="J21" s="241">
        <f t="shared" si="3"/>
        <v>100</v>
      </c>
      <c r="K21" s="241">
        <v>32.4</v>
      </c>
      <c r="L21" s="241">
        <v>32.299999999999997</v>
      </c>
      <c r="M21" s="244">
        <v>26.980572671248034</v>
      </c>
      <c r="N21" s="246">
        <v>26.849117740472352</v>
      </c>
      <c r="O21" s="256">
        <f>SUM(O5:O20)</f>
        <v>10663839.254129702</v>
      </c>
      <c r="P21" s="257">
        <f t="shared" si="0"/>
        <v>-106035.13097970188</v>
      </c>
      <c r="Q21" s="262">
        <v>10663839.254129702</v>
      </c>
    </row>
    <row r="22" spans="1:17" s="4" customFormat="1" ht="15" customHeight="1" thickTop="1" thickBot="1" x14ac:dyDescent="0.3">
      <c r="A22" s="361" t="s">
        <v>141</v>
      </c>
      <c r="B22" s="361"/>
      <c r="C22" s="282"/>
      <c r="D22" s="282"/>
      <c r="E22" s="282"/>
      <c r="F22" s="283"/>
      <c r="G22" s="285"/>
      <c r="H22" s="284"/>
      <c r="I22" s="284"/>
      <c r="J22" s="285"/>
      <c r="K22" s="284"/>
      <c r="L22" s="286"/>
      <c r="M22" s="251"/>
      <c r="N22" s="251"/>
      <c r="O22" s="256"/>
      <c r="P22" s="257">
        <f t="shared" si="0"/>
        <v>0</v>
      </c>
      <c r="Q22" s="266"/>
    </row>
    <row r="23" spans="1:17" s="15" customFormat="1" ht="15" customHeight="1" thickTop="1" x14ac:dyDescent="0.25">
      <c r="A23" s="362" t="s">
        <v>142</v>
      </c>
      <c r="B23" s="362"/>
      <c r="C23" s="41">
        <v>0</v>
      </c>
      <c r="D23" s="19">
        <f t="shared" si="1"/>
        <v>1239819.57</v>
      </c>
      <c r="E23" s="19">
        <f>F23-C23-D23</f>
        <v>12523.429999999935</v>
      </c>
      <c r="F23" s="19">
        <v>1252343</v>
      </c>
      <c r="G23" s="53">
        <v>0</v>
      </c>
      <c r="H23" s="53">
        <v>99</v>
      </c>
      <c r="I23" s="117">
        <f t="shared" si="2"/>
        <v>1</v>
      </c>
      <c r="J23" s="53">
        <f>SUM(G23:I23)</f>
        <v>100</v>
      </c>
      <c r="K23" s="53">
        <v>0</v>
      </c>
      <c r="L23" s="53">
        <v>13.341461564443605</v>
      </c>
      <c r="M23" s="252">
        <v>0</v>
      </c>
      <c r="N23" s="252">
        <v>13.341461564443605</v>
      </c>
      <c r="O23" s="256">
        <v>0</v>
      </c>
      <c r="P23" s="257">
        <f t="shared" si="0"/>
        <v>0</v>
      </c>
      <c r="Q23" s="267">
        <v>0</v>
      </c>
    </row>
    <row r="24" spans="1:17" s="15" customFormat="1" ht="15" customHeight="1" x14ac:dyDescent="0.25">
      <c r="A24" s="345" t="s">
        <v>143</v>
      </c>
      <c r="B24" s="345"/>
      <c r="C24" s="41">
        <v>1599110.1</v>
      </c>
      <c r="D24" s="19">
        <f t="shared" si="1"/>
        <v>104792.55</v>
      </c>
      <c r="E24" s="19">
        <f>F24-C24-D24</f>
        <v>391948.34999999992</v>
      </c>
      <c r="F24" s="19">
        <v>2095851</v>
      </c>
      <c r="G24" s="12">
        <v>76.29884471749186</v>
      </c>
      <c r="H24" s="12">
        <v>5</v>
      </c>
      <c r="I24" s="117">
        <f t="shared" si="2"/>
        <v>18.70115528250814</v>
      </c>
      <c r="J24" s="12">
        <f>SUM(G24:I24)</f>
        <v>100</v>
      </c>
      <c r="K24" s="12">
        <v>0</v>
      </c>
      <c r="L24" s="12">
        <v>76.29884471749186</v>
      </c>
      <c r="M24" s="252">
        <v>0</v>
      </c>
      <c r="N24" s="252">
        <v>76.29884471749186</v>
      </c>
      <c r="O24" s="256">
        <v>1599110.1</v>
      </c>
      <c r="P24" s="257">
        <f t="shared" si="0"/>
        <v>0</v>
      </c>
      <c r="Q24" s="267">
        <v>1599110.1</v>
      </c>
    </row>
    <row r="25" spans="1:17" s="15" customFormat="1" ht="15" customHeight="1" thickBot="1" x14ac:dyDescent="0.3">
      <c r="A25" s="363" t="s">
        <v>144</v>
      </c>
      <c r="B25" s="363"/>
      <c r="C25" s="41">
        <v>0</v>
      </c>
      <c r="D25" s="19">
        <f t="shared" si="1"/>
        <v>1528051.8</v>
      </c>
      <c r="E25" s="19">
        <f>F25-C25-D25</f>
        <v>269656.19999999995</v>
      </c>
      <c r="F25" s="41">
        <v>1797708</v>
      </c>
      <c r="G25" s="204">
        <v>0</v>
      </c>
      <c r="H25" s="204">
        <v>85</v>
      </c>
      <c r="I25" s="117">
        <f t="shared" si="2"/>
        <v>15</v>
      </c>
      <c r="J25" s="204">
        <f>SUM(G25:I25)</f>
        <v>100</v>
      </c>
      <c r="K25" s="204">
        <v>0</v>
      </c>
      <c r="L25" s="204">
        <v>54.143923818551173</v>
      </c>
      <c r="M25" s="252">
        <v>0</v>
      </c>
      <c r="N25" s="252">
        <v>54.143923818551173</v>
      </c>
      <c r="O25" s="256">
        <v>0</v>
      </c>
      <c r="P25" s="257">
        <f t="shared" si="0"/>
        <v>0</v>
      </c>
      <c r="Q25" s="267">
        <v>0</v>
      </c>
    </row>
    <row r="26" spans="1:17" s="15" customFormat="1" ht="15" customHeight="1" thickTop="1" thickBot="1" x14ac:dyDescent="0.3">
      <c r="A26" s="347" t="s">
        <v>52</v>
      </c>
      <c r="B26" s="347"/>
      <c r="C26" s="217">
        <f>SUM(C23:C25)</f>
        <v>1599110.1</v>
      </c>
      <c r="D26" s="217">
        <f>SUM(D23:D25)</f>
        <v>2872663.92</v>
      </c>
      <c r="E26" s="217">
        <f>SUM(E23:E25)</f>
        <v>674127.97999999975</v>
      </c>
      <c r="F26" s="217">
        <f>SUM(F23:F25)</f>
        <v>5145902</v>
      </c>
      <c r="G26" s="201">
        <v>31.075409131382603</v>
      </c>
      <c r="H26" s="201">
        <f>D26/F26*100</f>
        <v>55.824302911326328</v>
      </c>
      <c r="I26" s="201">
        <f>E26/F26*100</f>
        <v>13.10028795729106</v>
      </c>
      <c r="J26" s="201">
        <f>SUM(G26:I26)</f>
        <v>99.999999999999986</v>
      </c>
      <c r="K26" s="201">
        <v>0</v>
      </c>
      <c r="L26" s="201">
        <v>53.237325739977173</v>
      </c>
      <c r="M26" s="252">
        <v>0</v>
      </c>
      <c r="N26" s="252">
        <v>53.237325739977173</v>
      </c>
      <c r="O26" s="256">
        <v>1599110.1</v>
      </c>
      <c r="P26" s="257">
        <f t="shared" si="0"/>
        <v>0</v>
      </c>
      <c r="Q26" s="267">
        <v>1599110.1</v>
      </c>
    </row>
    <row r="27" spans="1:17" s="2" customFormat="1" ht="15" customHeight="1" thickTop="1" thickBot="1" x14ac:dyDescent="0.3">
      <c r="A27" s="347" t="s">
        <v>145</v>
      </c>
      <c r="B27" s="347"/>
      <c r="C27" s="200">
        <f>C21+C26</f>
        <v>12156914.22315</v>
      </c>
      <c r="D27" s="200">
        <f t="shared" ref="D27:F27" si="5">D21+D26</f>
        <v>14309837.263623429</v>
      </c>
      <c r="E27" s="200">
        <f t="shared" si="5"/>
        <v>5139474.5132265659</v>
      </c>
      <c r="F27" s="200">
        <f t="shared" si="5"/>
        <v>31606226</v>
      </c>
      <c r="G27" s="201">
        <v>38.4</v>
      </c>
      <c r="H27" s="201">
        <f>D27/F27*100</f>
        <v>45.275374743012435</v>
      </c>
      <c r="I27" s="201">
        <f>E27/F27*100</f>
        <v>16.260956031974732</v>
      </c>
      <c r="J27" s="201">
        <v>100</v>
      </c>
      <c r="K27" s="201">
        <v>27.1</v>
      </c>
      <c r="L27" s="201">
        <v>35.700000000000003</v>
      </c>
      <c r="M27" s="253">
        <v>23.221422349400616</v>
      </c>
      <c r="N27" s="253">
        <v>30.525735053344484</v>
      </c>
      <c r="O27" s="256">
        <v>12262949.354129702</v>
      </c>
      <c r="P27" s="257">
        <f t="shared" si="0"/>
        <v>-106035.13097970188</v>
      </c>
      <c r="Q27" s="268">
        <v>12262949.354129702</v>
      </c>
    </row>
    <row r="28" spans="1:17" ht="13.5" customHeight="1" thickTop="1" x14ac:dyDescent="0.2">
      <c r="A28" s="399" t="s">
        <v>146</v>
      </c>
      <c r="B28" s="399"/>
      <c r="C28" s="399"/>
      <c r="D28" s="399"/>
      <c r="E28" s="399"/>
      <c r="F28" s="399"/>
      <c r="G28" s="38"/>
      <c r="H28" s="38"/>
      <c r="I28" s="38"/>
      <c r="J28" s="151"/>
      <c r="K28" s="151"/>
      <c r="L28" s="84"/>
      <c r="M28" s="244"/>
      <c r="N28" s="254"/>
    </row>
    <row r="29" spans="1:17" ht="11.25" customHeight="1" x14ac:dyDescent="0.2">
      <c r="A29" s="119" t="s">
        <v>86</v>
      </c>
      <c r="B29" s="367" t="s">
        <v>158</v>
      </c>
      <c r="C29" s="367"/>
      <c r="D29" s="367"/>
      <c r="E29" s="367"/>
      <c r="F29" s="367"/>
      <c r="G29" s="367"/>
      <c r="H29" s="367"/>
      <c r="I29" s="102"/>
      <c r="J29" s="102"/>
      <c r="K29" s="131"/>
      <c r="L29" s="131"/>
    </row>
    <row r="30" spans="1:17" ht="15.75" customHeight="1" x14ac:dyDescent="0.2">
      <c r="A30" s="375" t="s">
        <v>40</v>
      </c>
      <c r="B30" s="375"/>
      <c r="C30" s="375"/>
      <c r="D30" s="375"/>
      <c r="E30" s="375"/>
      <c r="F30" s="375"/>
      <c r="G30" s="375"/>
      <c r="H30" s="39"/>
      <c r="I30" s="259"/>
      <c r="J30" s="32"/>
      <c r="K30" s="82"/>
      <c r="L30" s="82"/>
    </row>
    <row r="31" spans="1:17" ht="14.25" customHeight="1" x14ac:dyDescent="0.2">
      <c r="A31" s="375" t="s">
        <v>43</v>
      </c>
      <c r="B31" s="375"/>
      <c r="C31" s="375"/>
      <c r="D31" s="375"/>
      <c r="E31" s="375"/>
      <c r="F31" s="375"/>
      <c r="G31" s="375"/>
      <c r="H31" s="40"/>
      <c r="I31" s="40"/>
      <c r="J31" s="40"/>
      <c r="K31" s="40"/>
      <c r="L31" s="40"/>
    </row>
    <row r="32" spans="1:17" ht="18" customHeight="1" x14ac:dyDescent="0.2">
      <c r="A32" s="270"/>
      <c r="B32" s="391" t="s">
        <v>179</v>
      </c>
      <c r="C32" s="391"/>
      <c r="D32" s="391"/>
      <c r="E32" s="391"/>
      <c r="F32" s="391"/>
      <c r="G32" s="391"/>
      <c r="H32" s="391"/>
      <c r="I32" s="391"/>
      <c r="J32" s="391"/>
      <c r="K32" s="40"/>
      <c r="L32" s="40"/>
    </row>
    <row r="33" spans="1:13" s="26" customFormat="1" ht="15.75" customHeight="1" x14ac:dyDescent="0.25">
      <c r="A33" s="343" t="s">
        <v>82</v>
      </c>
      <c r="B33" s="343"/>
      <c r="C33" s="343"/>
      <c r="D33" s="343"/>
      <c r="E33" s="76"/>
      <c r="F33" s="383">
        <v>72</v>
      </c>
      <c r="G33" s="383"/>
      <c r="H33" s="383"/>
      <c r="I33" s="144"/>
      <c r="J33" s="144"/>
      <c r="K33" s="144"/>
      <c r="L33" s="144"/>
      <c r="M33" s="90"/>
    </row>
  </sheetData>
  <mergeCells count="38">
    <mergeCell ref="A27:B27"/>
    <mergeCell ref="A22:B22"/>
    <mergeCell ref="A23:B23"/>
    <mergeCell ref="A24:B24"/>
    <mergeCell ref="A25:B25"/>
    <mergeCell ref="A26:B26"/>
    <mergeCell ref="F33:H33"/>
    <mergeCell ref="A28:F28"/>
    <mergeCell ref="A33:D33"/>
    <mergeCell ref="A30:G30"/>
    <mergeCell ref="A31:G31"/>
    <mergeCell ref="B29:H29"/>
    <mergeCell ref="B32:J32"/>
    <mergeCell ref="A17:B17"/>
    <mergeCell ref="A18:B18"/>
    <mergeCell ref="A19:B19"/>
    <mergeCell ref="A20:B20"/>
    <mergeCell ref="A21:B21"/>
    <mergeCell ref="A1:L1"/>
    <mergeCell ref="J3:J4"/>
    <mergeCell ref="C3:E3"/>
    <mergeCell ref="F3:F4"/>
    <mergeCell ref="G3:I3"/>
    <mergeCell ref="K3:L3"/>
    <mergeCell ref="A3:B4"/>
    <mergeCell ref="A2:B2"/>
    <mergeCell ref="A10:B10"/>
    <mergeCell ref="A7:B7"/>
    <mergeCell ref="A8:B8"/>
    <mergeCell ref="A9:B9"/>
    <mergeCell ref="A5:B5"/>
    <mergeCell ref="A6:B6"/>
    <mergeCell ref="A11:B11"/>
    <mergeCell ref="A12:B12"/>
    <mergeCell ref="A13:B13"/>
    <mergeCell ref="A14:B14"/>
    <mergeCell ref="A16:B16"/>
    <mergeCell ref="A15:B15"/>
  </mergeCells>
  <printOptions horizontalCentered="1"/>
  <pageMargins left="0.59055118110236227" right="0.59055118110236227" top="0.59055118110236227" bottom="0.19685039370078741" header="0" footer="0"/>
  <pageSetup paperSize="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T33"/>
  <sheetViews>
    <sheetView rightToLeft="1" view="pageBreakPreview" workbookViewId="0">
      <selection activeCell="A30" sqref="A30:H30"/>
    </sheetView>
  </sheetViews>
  <sheetFormatPr defaultRowHeight="12.75" x14ac:dyDescent="0.2"/>
  <cols>
    <col min="1" max="1" width="2.140625" style="33" customWidth="1"/>
    <col min="2" max="2" width="11.85546875" style="33" customWidth="1"/>
    <col min="3" max="3" width="12.28515625" style="33" customWidth="1"/>
    <col min="4" max="4" width="12.140625" style="33" customWidth="1"/>
    <col min="5" max="5" width="16.28515625" style="33" customWidth="1"/>
    <col min="6" max="6" width="13.42578125" style="33" customWidth="1"/>
    <col min="7" max="7" width="0.7109375" style="33" customWidth="1"/>
    <col min="8" max="8" width="14.7109375" style="33" customWidth="1"/>
    <col min="9" max="9" width="21.7109375" style="33" customWidth="1"/>
    <col min="10" max="10" width="15" style="33" customWidth="1"/>
    <col min="11" max="11" width="10" style="33" customWidth="1"/>
    <col min="12" max="12" width="12.42578125" style="49" customWidth="1"/>
    <col min="13" max="13" width="13" style="49" customWidth="1"/>
    <col min="14" max="14" width="10.7109375" style="49" customWidth="1"/>
    <col min="15" max="20" width="9.140625" style="49"/>
    <col min="21" max="16384" width="9.140625" style="33"/>
  </cols>
  <sheetData>
    <row r="1" spans="1:20" ht="32.25" customHeight="1" x14ac:dyDescent="0.2">
      <c r="A1" s="394" t="s">
        <v>156</v>
      </c>
      <c r="B1" s="394"/>
      <c r="C1" s="394"/>
      <c r="D1" s="394"/>
      <c r="E1" s="394"/>
      <c r="F1" s="394"/>
      <c r="G1" s="394"/>
      <c r="H1" s="394"/>
      <c r="I1" s="394"/>
      <c r="J1" s="394"/>
    </row>
    <row r="2" spans="1:20" ht="16.5" customHeight="1" thickBot="1" x14ac:dyDescent="0.25">
      <c r="A2" s="398" t="s">
        <v>124</v>
      </c>
      <c r="B2" s="398"/>
      <c r="C2" s="146"/>
      <c r="D2" s="137"/>
      <c r="E2" s="137"/>
      <c r="F2" s="137"/>
      <c r="G2" s="137"/>
      <c r="H2" s="137"/>
      <c r="I2" s="137"/>
      <c r="J2" s="137"/>
      <c r="K2" s="147"/>
      <c r="L2" s="147"/>
    </row>
    <row r="3" spans="1:20" ht="18" customHeight="1" thickTop="1" x14ac:dyDescent="0.2">
      <c r="A3" s="380" t="s">
        <v>0</v>
      </c>
      <c r="B3" s="380"/>
      <c r="C3" s="387" t="s">
        <v>104</v>
      </c>
      <c r="D3" s="387" t="s">
        <v>96</v>
      </c>
      <c r="E3" s="387"/>
      <c r="F3" s="387"/>
      <c r="G3" s="317"/>
      <c r="H3" s="387" t="s">
        <v>98</v>
      </c>
      <c r="I3" s="387"/>
      <c r="J3" s="387"/>
      <c r="K3" s="402" t="s">
        <v>85</v>
      </c>
      <c r="L3" s="402" t="s">
        <v>101</v>
      </c>
      <c r="M3" s="402"/>
      <c r="N3" s="402"/>
    </row>
    <row r="4" spans="1:20" ht="38.25" customHeight="1" x14ac:dyDescent="0.2">
      <c r="A4" s="381"/>
      <c r="B4" s="381"/>
      <c r="C4" s="388"/>
      <c r="D4" s="309" t="s">
        <v>169</v>
      </c>
      <c r="E4" s="316" t="s">
        <v>103</v>
      </c>
      <c r="F4" s="316" t="s">
        <v>168</v>
      </c>
      <c r="G4" s="318"/>
      <c r="H4" s="309" t="s">
        <v>170</v>
      </c>
      <c r="I4" s="316" t="s">
        <v>103</v>
      </c>
      <c r="J4" s="316" t="s">
        <v>168</v>
      </c>
      <c r="K4" s="403"/>
      <c r="L4" s="148" t="s">
        <v>99</v>
      </c>
      <c r="M4" s="149" t="s">
        <v>97</v>
      </c>
      <c r="N4" s="149" t="s">
        <v>100</v>
      </c>
    </row>
    <row r="5" spans="1:20" s="87" customFormat="1" ht="15" customHeight="1" x14ac:dyDescent="0.2">
      <c r="A5" s="404" t="s">
        <v>1</v>
      </c>
      <c r="B5" s="404"/>
      <c r="C5" s="41" t="s">
        <v>86</v>
      </c>
      <c r="D5" s="117" t="s">
        <v>86</v>
      </c>
      <c r="E5" s="117" t="s">
        <v>86</v>
      </c>
      <c r="F5" s="117" t="s">
        <v>86</v>
      </c>
      <c r="G5" s="19"/>
      <c r="H5" s="117" t="s">
        <v>86</v>
      </c>
      <c r="I5" s="117" t="s">
        <v>86</v>
      </c>
      <c r="J5" s="117" t="s">
        <v>86</v>
      </c>
      <c r="K5" s="19">
        <v>3612339</v>
      </c>
      <c r="L5" s="152" t="e">
        <f>D5/K5*100</f>
        <v>#VALUE!</v>
      </c>
      <c r="M5" s="224" t="s">
        <v>86</v>
      </c>
      <c r="N5" s="49" t="s">
        <v>86</v>
      </c>
    </row>
    <row r="6" spans="1:20" s="37" customFormat="1" ht="15" customHeight="1" x14ac:dyDescent="0.2">
      <c r="A6" s="382" t="s">
        <v>2</v>
      </c>
      <c r="B6" s="382"/>
      <c r="C6" s="41">
        <v>1145443</v>
      </c>
      <c r="D6" s="41">
        <f>H6*C6/100</f>
        <v>57272.15</v>
      </c>
      <c r="E6" s="41">
        <f>I6*D6/100</f>
        <v>0</v>
      </c>
      <c r="F6" s="41">
        <f>J6*C6/100</f>
        <v>687265.8</v>
      </c>
      <c r="G6" s="41"/>
      <c r="H6" s="30">
        <v>5</v>
      </c>
      <c r="I6" s="30">
        <v>0</v>
      </c>
      <c r="J6" s="30">
        <v>60</v>
      </c>
      <c r="K6" s="41">
        <v>1548212</v>
      </c>
      <c r="L6" s="89">
        <f>D6/K6*100</f>
        <v>3.6992446770855669</v>
      </c>
      <c r="M6" s="89">
        <f>E6/K6*100</f>
        <v>0</v>
      </c>
      <c r="N6" s="89">
        <f>F6/K6*100</f>
        <v>44.390936125026812</v>
      </c>
      <c r="O6" s="49"/>
      <c r="P6" s="49"/>
      <c r="Q6" s="49"/>
      <c r="R6" s="49"/>
      <c r="S6" s="49"/>
      <c r="T6" s="49"/>
    </row>
    <row r="7" spans="1:20" s="36" customFormat="1" ht="15" customHeight="1" x14ac:dyDescent="0.2">
      <c r="A7" s="382" t="s">
        <v>3</v>
      </c>
      <c r="B7" s="382"/>
      <c r="C7" s="41">
        <v>781218</v>
      </c>
      <c r="D7" s="41">
        <f>H7*C7/100</f>
        <v>31248.720000000001</v>
      </c>
      <c r="E7" s="41">
        <f>I7*D7/100</f>
        <v>0</v>
      </c>
      <c r="F7" s="41">
        <f>J7*C7/100</f>
        <v>476542.98</v>
      </c>
      <c r="G7" s="41"/>
      <c r="H7" s="30">
        <v>4</v>
      </c>
      <c r="I7" s="30">
        <v>0</v>
      </c>
      <c r="J7" s="30">
        <v>61</v>
      </c>
      <c r="K7" s="41">
        <v>1584948</v>
      </c>
      <c r="L7" s="89">
        <f t="shared" ref="L7:L27" si="0">D7/K7*100</f>
        <v>1.9715927588791557</v>
      </c>
      <c r="M7" s="89">
        <f t="shared" ref="M7:M27" si="1">E7/K7*100</f>
        <v>0</v>
      </c>
      <c r="N7" s="89">
        <f t="shared" ref="N7:N27" si="2">F7/K7*100</f>
        <v>30.066789572907123</v>
      </c>
      <c r="O7" s="49"/>
      <c r="P7" s="49"/>
      <c r="Q7" s="49"/>
      <c r="R7" s="49"/>
      <c r="S7" s="49"/>
      <c r="T7" s="49"/>
    </row>
    <row r="8" spans="1:20" s="87" customFormat="1" ht="15" customHeight="1" x14ac:dyDescent="0.2">
      <c r="A8" s="382" t="s">
        <v>4</v>
      </c>
      <c r="B8" s="382"/>
      <c r="C8" s="41" t="s">
        <v>86</v>
      </c>
      <c r="D8" s="117" t="s">
        <v>86</v>
      </c>
      <c r="E8" s="117" t="s">
        <v>86</v>
      </c>
      <c r="F8" s="117" t="s">
        <v>86</v>
      </c>
      <c r="G8" s="41"/>
      <c r="H8" s="117" t="s">
        <v>86</v>
      </c>
      <c r="I8" s="30" t="s">
        <v>86</v>
      </c>
      <c r="J8" s="30" t="s">
        <v>86</v>
      </c>
      <c r="K8" s="41">
        <v>1715149</v>
      </c>
      <c r="L8" s="89" t="e">
        <f t="shared" si="0"/>
        <v>#VALUE!</v>
      </c>
      <c r="M8" s="89" t="s">
        <v>86</v>
      </c>
      <c r="N8" s="89"/>
    </row>
    <row r="9" spans="1:20" s="37" customFormat="1" ht="15" customHeight="1" x14ac:dyDescent="0.2">
      <c r="A9" s="382" t="s">
        <v>36</v>
      </c>
      <c r="B9" s="382"/>
      <c r="C9" s="41">
        <v>5812075.1618828345</v>
      </c>
      <c r="D9" s="41">
        <f>H9*C9/100</f>
        <v>5230867.6456945511</v>
      </c>
      <c r="E9" s="41">
        <f>I9*D9/100</f>
        <v>5230867.6456945511</v>
      </c>
      <c r="F9" s="41">
        <f>J9*C9/100</f>
        <v>2324830.0647531338</v>
      </c>
      <c r="G9" s="41"/>
      <c r="H9" s="30">
        <v>90</v>
      </c>
      <c r="I9" s="30">
        <v>100</v>
      </c>
      <c r="J9" s="30">
        <v>40</v>
      </c>
      <c r="K9" s="41">
        <v>5812075.1618828345</v>
      </c>
      <c r="L9" s="89">
        <f t="shared" si="0"/>
        <v>90</v>
      </c>
      <c r="M9" s="89">
        <f>E9/K9*100</f>
        <v>90</v>
      </c>
      <c r="N9" s="89">
        <f t="shared" si="2"/>
        <v>40</v>
      </c>
      <c r="O9" s="49"/>
      <c r="P9" s="49"/>
      <c r="Q9" s="49"/>
      <c r="R9" s="49"/>
      <c r="S9" s="49"/>
      <c r="T9" s="49"/>
    </row>
    <row r="10" spans="1:20" s="51" customFormat="1" ht="15" customHeight="1" x14ac:dyDescent="0.2">
      <c r="A10" s="382" t="s">
        <v>21</v>
      </c>
      <c r="B10" s="382"/>
      <c r="C10" s="41">
        <v>1083453.838117165</v>
      </c>
      <c r="D10" s="41">
        <f t="shared" ref="D10:D20" si="3">H10*C10/100</f>
        <v>325036.15143514948</v>
      </c>
      <c r="E10" s="41">
        <f t="shared" ref="E10:E20" si="4">I10*D10/100</f>
        <v>325036.15143514948</v>
      </c>
      <c r="F10" s="41">
        <f t="shared" ref="F10:F20" si="5">J10*C10/100</f>
        <v>433381.53524686606</v>
      </c>
      <c r="G10" s="41"/>
      <c r="H10" s="30">
        <v>30</v>
      </c>
      <c r="I10" s="30">
        <v>100</v>
      </c>
      <c r="J10" s="30">
        <v>40</v>
      </c>
      <c r="K10" s="41">
        <v>2065812.8381171653</v>
      </c>
      <c r="L10" s="89">
        <f t="shared" si="0"/>
        <v>15.734056127339965</v>
      </c>
      <c r="M10" s="89">
        <f t="shared" si="1"/>
        <v>15.734056127339965</v>
      </c>
      <c r="N10" s="89">
        <f t="shared" si="2"/>
        <v>20.978741503119956</v>
      </c>
      <c r="O10" s="88"/>
      <c r="P10" s="88"/>
      <c r="Q10" s="88"/>
      <c r="R10" s="88"/>
      <c r="S10" s="88"/>
      <c r="T10" s="88"/>
    </row>
    <row r="11" spans="1:20" s="37" customFormat="1" ht="15" customHeight="1" x14ac:dyDescent="0.2">
      <c r="A11" s="382" t="s">
        <v>5</v>
      </c>
      <c r="B11" s="382"/>
      <c r="C11" s="41">
        <v>966778</v>
      </c>
      <c r="D11" s="41">
        <f t="shared" si="3"/>
        <v>116013.36</v>
      </c>
      <c r="E11" s="41">
        <f t="shared" si="4"/>
        <v>116013.36</v>
      </c>
      <c r="F11" s="41">
        <f t="shared" si="5"/>
        <v>48338.9</v>
      </c>
      <c r="G11" s="41"/>
      <c r="H11" s="30">
        <v>12</v>
      </c>
      <c r="I11" s="30">
        <v>100</v>
      </c>
      <c r="J11" s="30">
        <v>5</v>
      </c>
      <c r="K11" s="41">
        <v>1999034</v>
      </c>
      <c r="L11" s="89">
        <f t="shared" si="0"/>
        <v>5.8034710765299637</v>
      </c>
      <c r="M11" s="89">
        <f>E11/K11*100</f>
        <v>5.8034710765299637</v>
      </c>
      <c r="N11" s="89">
        <f t="shared" si="2"/>
        <v>2.4181129485541515</v>
      </c>
    </row>
    <row r="12" spans="1:20" s="36" customFormat="1" ht="15" customHeight="1" x14ac:dyDescent="0.2">
      <c r="A12" s="382" t="s">
        <v>6</v>
      </c>
      <c r="B12" s="382"/>
      <c r="C12" s="41">
        <v>790261</v>
      </c>
      <c r="D12" s="41">
        <f t="shared" si="3"/>
        <v>455980.59700000001</v>
      </c>
      <c r="E12" s="41">
        <f t="shared" si="4"/>
        <v>132234.37313000002</v>
      </c>
      <c r="F12" s="41">
        <f t="shared" si="5"/>
        <v>392759.717</v>
      </c>
      <c r="G12" s="41"/>
      <c r="H12" s="30">
        <v>57.7</v>
      </c>
      <c r="I12" s="30">
        <v>29</v>
      </c>
      <c r="J12" s="30">
        <v>49.7</v>
      </c>
      <c r="K12" s="41">
        <v>1180545</v>
      </c>
      <c r="L12" s="89">
        <f t="shared" si="0"/>
        <v>38.624584153928907</v>
      </c>
      <c r="M12" s="89">
        <f t="shared" si="1"/>
        <v>11.201129404639385</v>
      </c>
      <c r="N12" s="89">
        <f t="shared" si="2"/>
        <v>33.269355848358174</v>
      </c>
      <c r="O12" s="49"/>
      <c r="P12" s="49"/>
      <c r="Q12" s="49"/>
      <c r="R12" s="49"/>
      <c r="S12" s="49"/>
      <c r="T12" s="49"/>
    </row>
    <row r="13" spans="1:20" s="37" customFormat="1" ht="15" customHeight="1" x14ac:dyDescent="0.2">
      <c r="A13" s="382" t="s">
        <v>7</v>
      </c>
      <c r="B13" s="382"/>
      <c r="C13" s="41">
        <v>804735</v>
      </c>
      <c r="D13" s="41">
        <f t="shared" si="3"/>
        <v>0</v>
      </c>
      <c r="E13" s="41">
        <f t="shared" si="4"/>
        <v>0</v>
      </c>
      <c r="F13" s="41">
        <f t="shared" si="5"/>
        <v>482841</v>
      </c>
      <c r="G13" s="41"/>
      <c r="H13" s="30">
        <v>0</v>
      </c>
      <c r="I13" s="30">
        <v>0</v>
      </c>
      <c r="J13" s="30">
        <v>60</v>
      </c>
      <c r="K13" s="41">
        <v>1335230</v>
      </c>
      <c r="L13" s="89">
        <f t="shared" si="0"/>
        <v>0</v>
      </c>
      <c r="M13" s="89">
        <f t="shared" si="1"/>
        <v>0</v>
      </c>
      <c r="N13" s="89">
        <f t="shared" si="2"/>
        <v>36.161635074107082</v>
      </c>
    </row>
    <row r="14" spans="1:20" s="87" customFormat="1" ht="15" customHeight="1" x14ac:dyDescent="0.2">
      <c r="A14" s="382" t="s">
        <v>8</v>
      </c>
      <c r="B14" s="382"/>
      <c r="C14" s="41">
        <v>697620</v>
      </c>
      <c r="D14" s="41">
        <f t="shared" si="3"/>
        <v>181381.2</v>
      </c>
      <c r="E14" s="41">
        <f t="shared" si="4"/>
        <v>181381.2</v>
      </c>
      <c r="F14" s="41">
        <f t="shared" si="5"/>
        <v>160452.6</v>
      </c>
      <c r="G14" s="41"/>
      <c r="H14" s="30">
        <v>26</v>
      </c>
      <c r="I14" s="30">
        <v>100</v>
      </c>
      <c r="J14" s="30">
        <v>23</v>
      </c>
      <c r="K14" s="41">
        <v>1544081</v>
      </c>
      <c r="L14" s="89">
        <f t="shared" si="0"/>
        <v>11.746870792400141</v>
      </c>
      <c r="M14" s="89">
        <f t="shared" si="1"/>
        <v>11.746870792400141</v>
      </c>
      <c r="N14" s="89">
        <f t="shared" si="2"/>
        <v>10.391462624046277</v>
      </c>
    </row>
    <row r="15" spans="1:20" s="49" customFormat="1" ht="15" customHeight="1" x14ac:dyDescent="0.2">
      <c r="A15" s="382" t="s">
        <v>9</v>
      </c>
      <c r="B15" s="382"/>
      <c r="C15" s="41">
        <v>1019235</v>
      </c>
      <c r="D15" s="41">
        <f t="shared" si="3"/>
        <v>855433.74314999999</v>
      </c>
      <c r="E15" s="41">
        <f t="shared" si="4"/>
        <v>419162.53414350003</v>
      </c>
      <c r="F15" s="41">
        <f t="shared" si="5"/>
        <v>754233.9</v>
      </c>
      <c r="G15" s="41"/>
      <c r="H15" s="30">
        <v>83.929000000000002</v>
      </c>
      <c r="I15" s="30">
        <v>49</v>
      </c>
      <c r="J15" s="30">
        <v>74</v>
      </c>
      <c r="K15" s="41">
        <v>1425723</v>
      </c>
      <c r="L15" s="258">
        <f t="shared" si="0"/>
        <v>59.999996012549417</v>
      </c>
      <c r="M15" s="89">
        <f t="shared" si="1"/>
        <v>29.399998046149218</v>
      </c>
      <c r="N15" s="89">
        <f t="shared" si="2"/>
        <v>52.901854006703964</v>
      </c>
    </row>
    <row r="16" spans="1:20" s="36" customFormat="1" ht="15" customHeight="1" x14ac:dyDescent="0.2">
      <c r="A16" s="382" t="s">
        <v>10</v>
      </c>
      <c r="B16" s="382"/>
      <c r="C16" s="41">
        <v>717263</v>
      </c>
      <c r="D16" s="41">
        <f t="shared" si="3"/>
        <v>150019.860028</v>
      </c>
      <c r="E16" s="41">
        <f t="shared" si="4"/>
        <v>135017.8740252</v>
      </c>
      <c r="F16" s="41">
        <f t="shared" si="5"/>
        <v>121934.71</v>
      </c>
      <c r="G16" s="41"/>
      <c r="H16" s="30">
        <v>20.915600000000001</v>
      </c>
      <c r="I16" s="30">
        <v>90</v>
      </c>
      <c r="J16" s="30">
        <v>17</v>
      </c>
      <c r="K16" s="41">
        <v>1250166</v>
      </c>
      <c r="L16" s="89">
        <f t="shared" si="0"/>
        <v>11.999995202877058</v>
      </c>
      <c r="M16" s="89">
        <f t="shared" si="1"/>
        <v>10.799995682589351</v>
      </c>
      <c r="N16" s="89">
        <f t="shared" si="2"/>
        <v>9.7534815376518011</v>
      </c>
    </row>
    <row r="17" spans="1:20" s="36" customFormat="1" ht="15" customHeight="1" x14ac:dyDescent="0.2">
      <c r="A17" s="382" t="s">
        <v>11</v>
      </c>
      <c r="B17" s="382"/>
      <c r="C17" s="41">
        <v>358668</v>
      </c>
      <c r="D17" s="41">
        <f t="shared" si="3"/>
        <v>96840.36</v>
      </c>
      <c r="E17" s="41">
        <f t="shared" si="4"/>
        <v>96840.36</v>
      </c>
      <c r="F17" s="41">
        <f t="shared" si="5"/>
        <v>149923.22399999999</v>
      </c>
      <c r="G17" s="41"/>
      <c r="H17" s="30">
        <v>27</v>
      </c>
      <c r="I17" s="30">
        <v>100</v>
      </c>
      <c r="J17" s="30">
        <v>41.8</v>
      </c>
      <c r="K17" s="41">
        <v>788262</v>
      </c>
      <c r="L17" s="89">
        <f t="shared" si="0"/>
        <v>12.285301080097733</v>
      </c>
      <c r="M17" s="89">
        <f t="shared" si="1"/>
        <v>12.285301080097733</v>
      </c>
      <c r="N17" s="89">
        <f t="shared" si="2"/>
        <v>19.019466116595748</v>
      </c>
    </row>
    <row r="18" spans="1:20" s="49" customFormat="1" ht="15" customHeight="1" x14ac:dyDescent="0.2">
      <c r="A18" s="382" t="s">
        <v>12</v>
      </c>
      <c r="B18" s="382"/>
      <c r="C18" s="41">
        <v>1304195</v>
      </c>
      <c r="D18" s="41">
        <f t="shared" si="3"/>
        <v>795558.95</v>
      </c>
      <c r="E18" s="41">
        <f>I18*D18/100</f>
        <v>668269.51799999992</v>
      </c>
      <c r="F18" s="41">
        <f t="shared" si="5"/>
        <v>560803.85</v>
      </c>
      <c r="G18" s="41"/>
      <c r="H18" s="30">
        <v>61</v>
      </c>
      <c r="I18" s="30">
        <v>84</v>
      </c>
      <c r="J18" s="30">
        <v>43</v>
      </c>
      <c r="K18" s="41">
        <v>2029345</v>
      </c>
      <c r="L18" s="89">
        <f t="shared" si="0"/>
        <v>39.202745220748561</v>
      </c>
      <c r="M18" s="89">
        <f t="shared" si="1"/>
        <v>32.930305985428795</v>
      </c>
      <c r="N18" s="89">
        <f t="shared" si="2"/>
        <v>27.634722040855547</v>
      </c>
    </row>
    <row r="19" spans="1:20" s="49" customFormat="1" ht="15" customHeight="1" x14ac:dyDescent="0.2">
      <c r="A19" s="382" t="s">
        <v>13</v>
      </c>
      <c r="B19" s="382"/>
      <c r="C19" s="41">
        <v>797041</v>
      </c>
      <c r="D19" s="41">
        <f t="shared" si="3"/>
        <v>773129.77</v>
      </c>
      <c r="E19" s="41">
        <f t="shared" si="4"/>
        <v>541190.83900000004</v>
      </c>
      <c r="F19" s="41">
        <f t="shared" si="5"/>
        <v>773129.77</v>
      </c>
      <c r="G19" s="41"/>
      <c r="H19" s="30">
        <v>97</v>
      </c>
      <c r="I19" s="30">
        <v>70</v>
      </c>
      <c r="J19" s="30">
        <v>97</v>
      </c>
      <c r="K19" s="41">
        <v>1078086</v>
      </c>
      <c r="L19" s="89">
        <f t="shared" si="0"/>
        <v>71.713181508710804</v>
      </c>
      <c r="M19" s="89">
        <f t="shared" si="1"/>
        <v>50.19922705609757</v>
      </c>
      <c r="N19" s="89">
        <f t="shared" si="2"/>
        <v>71.713181508710804</v>
      </c>
    </row>
    <row r="20" spans="1:20" s="63" customFormat="1" ht="15" customHeight="1" thickBot="1" x14ac:dyDescent="0.25">
      <c r="A20" s="384" t="s">
        <v>15</v>
      </c>
      <c r="B20" s="384"/>
      <c r="C20" s="61">
        <v>2290802</v>
      </c>
      <c r="D20" s="61">
        <f t="shared" si="3"/>
        <v>1489021.3</v>
      </c>
      <c r="E20" s="41">
        <f t="shared" si="4"/>
        <v>729620.43700000003</v>
      </c>
      <c r="F20" s="61">
        <f t="shared" si="5"/>
        <v>1168309.02</v>
      </c>
      <c r="G20" s="61"/>
      <c r="H20" s="62">
        <v>65</v>
      </c>
      <c r="I20" s="62">
        <v>49</v>
      </c>
      <c r="J20" s="62">
        <v>51</v>
      </c>
      <c r="K20" s="61">
        <v>2818804</v>
      </c>
      <c r="L20" s="89">
        <f t="shared" si="0"/>
        <v>52.824577373950085</v>
      </c>
      <c r="M20" s="89">
        <f t="shared" si="1"/>
        <v>25.884042913235543</v>
      </c>
      <c r="N20" s="89">
        <f t="shared" si="2"/>
        <v>41.446976093406988</v>
      </c>
    </row>
    <row r="21" spans="1:20" s="36" customFormat="1" ht="15" customHeight="1" thickTop="1" thickBot="1" x14ac:dyDescent="0.25">
      <c r="A21" s="385" t="s">
        <v>52</v>
      </c>
      <c r="B21" s="385"/>
      <c r="C21" s="240">
        <f>SUM(C5:C20)</f>
        <v>18568788</v>
      </c>
      <c r="D21" s="240">
        <f>SUM(D5:D20)</f>
        <v>10557803.807307703</v>
      </c>
      <c r="E21" s="240">
        <f>SUM(E5:E20)</f>
        <v>8575634.2924284022</v>
      </c>
      <c r="F21" s="240">
        <f>SUM(F6:F20)</f>
        <v>8534747.0709999986</v>
      </c>
      <c r="G21" s="240"/>
      <c r="H21" s="241">
        <f>D21/C21*100</f>
        <v>56.857797112594014</v>
      </c>
      <c r="I21" s="241">
        <v>81.2</v>
      </c>
      <c r="J21" s="241">
        <f>F21/C21*100</f>
        <v>45.962865594674241</v>
      </c>
      <c r="K21" s="42">
        <f>SUM(K5:K20)</f>
        <v>31787812</v>
      </c>
      <c r="L21" s="89">
        <f>D21/K21*100</f>
        <v>33.213370606657996</v>
      </c>
      <c r="M21" s="89">
        <f t="shared" si="1"/>
        <v>26.977743206825316</v>
      </c>
      <c r="N21" s="89">
        <f t="shared" si="2"/>
        <v>26.849117740472352</v>
      </c>
      <c r="O21" s="49"/>
      <c r="P21" s="49"/>
      <c r="Q21" s="49"/>
      <c r="R21" s="49"/>
      <c r="S21" s="49"/>
      <c r="T21" s="49"/>
    </row>
    <row r="22" spans="1:20" s="4" customFormat="1" ht="15" customHeight="1" thickTop="1" thickBot="1" x14ac:dyDescent="0.3">
      <c r="A22" s="361" t="s">
        <v>141</v>
      </c>
      <c r="B22" s="361"/>
      <c r="C22" s="282"/>
      <c r="D22" s="283"/>
      <c r="E22" s="284"/>
      <c r="F22" s="283"/>
      <c r="G22" s="285"/>
      <c r="H22" s="284"/>
      <c r="I22" s="286"/>
      <c r="J22" s="285"/>
      <c r="K22" s="208"/>
      <c r="L22" s="89"/>
      <c r="M22" s="89"/>
      <c r="N22" s="89"/>
    </row>
    <row r="23" spans="1:20" s="15" customFormat="1" ht="15" customHeight="1" thickTop="1" x14ac:dyDescent="0.25">
      <c r="A23" s="362" t="s">
        <v>142</v>
      </c>
      <c r="B23" s="362"/>
      <c r="C23" s="41">
        <v>928227</v>
      </c>
      <c r="D23" s="50">
        <f>H23*C23/100</f>
        <v>0</v>
      </c>
      <c r="E23" s="50">
        <f>I23*C23/100</f>
        <v>0</v>
      </c>
      <c r="F23" s="19">
        <f>J23*C23/100</f>
        <v>167080.85999999999</v>
      </c>
      <c r="G23" s="50"/>
      <c r="H23" s="53">
        <v>0</v>
      </c>
      <c r="I23" s="53">
        <v>0</v>
      </c>
      <c r="J23" s="53">
        <v>18</v>
      </c>
      <c r="K23" s="50">
        <v>1252343</v>
      </c>
      <c r="L23" s="89">
        <f t="shared" si="0"/>
        <v>0</v>
      </c>
      <c r="M23" s="89">
        <f t="shared" si="1"/>
        <v>0</v>
      </c>
      <c r="N23" s="89">
        <f t="shared" si="2"/>
        <v>13.341461564443605</v>
      </c>
    </row>
    <row r="24" spans="1:20" s="15" customFormat="1" ht="15" customHeight="1" x14ac:dyDescent="0.25">
      <c r="A24" s="345" t="s">
        <v>143</v>
      </c>
      <c r="B24" s="345"/>
      <c r="C24" s="41">
        <v>1776789</v>
      </c>
      <c r="D24" s="19">
        <f>H24*C24/100</f>
        <v>1599110.1</v>
      </c>
      <c r="E24" s="50">
        <f>I24*C24/100</f>
        <v>0</v>
      </c>
      <c r="F24" s="19">
        <f>J24*C24/100</f>
        <v>1599110.1</v>
      </c>
      <c r="G24" s="55"/>
      <c r="H24" s="12">
        <v>90</v>
      </c>
      <c r="I24" s="12">
        <v>0</v>
      </c>
      <c r="J24" s="12">
        <v>90</v>
      </c>
      <c r="K24" s="55">
        <v>2095851</v>
      </c>
      <c r="L24" s="89">
        <f t="shared" si="0"/>
        <v>76.29884471749186</v>
      </c>
      <c r="M24" s="89">
        <f t="shared" si="1"/>
        <v>0</v>
      </c>
      <c r="N24" s="89">
        <f t="shared" si="2"/>
        <v>76.29884471749186</v>
      </c>
    </row>
    <row r="25" spans="1:20" s="15" customFormat="1" ht="15" customHeight="1" thickBot="1" x14ac:dyDescent="0.3">
      <c r="A25" s="363" t="s">
        <v>144</v>
      </c>
      <c r="B25" s="363"/>
      <c r="C25" s="41">
        <v>1497461</v>
      </c>
      <c r="D25" s="19">
        <f>H25*C25/100</f>
        <v>0</v>
      </c>
      <c r="E25" s="50">
        <f>I25*C25/100</f>
        <v>0</v>
      </c>
      <c r="F25" s="19">
        <f>J25*C25/100</f>
        <v>973349.65</v>
      </c>
      <c r="G25" s="202"/>
      <c r="H25" s="204">
        <v>0</v>
      </c>
      <c r="I25" s="204">
        <v>0</v>
      </c>
      <c r="J25" s="204">
        <v>65</v>
      </c>
      <c r="K25" s="202">
        <v>1797708</v>
      </c>
      <c r="L25" s="89">
        <f t="shared" si="0"/>
        <v>0</v>
      </c>
      <c r="M25" s="89">
        <f t="shared" si="1"/>
        <v>0</v>
      </c>
      <c r="N25" s="89">
        <f t="shared" si="2"/>
        <v>54.143923818551173</v>
      </c>
    </row>
    <row r="26" spans="1:20" s="15" customFormat="1" ht="15" customHeight="1" thickTop="1" thickBot="1" x14ac:dyDescent="0.3">
      <c r="A26" s="347" t="s">
        <v>52</v>
      </c>
      <c r="B26" s="347"/>
      <c r="C26" s="217">
        <f>SUM(C23:C25)</f>
        <v>4202477</v>
      </c>
      <c r="D26" s="217">
        <f>SUM(D23:D25)</f>
        <v>1599110.1</v>
      </c>
      <c r="E26" s="200">
        <f>SUM(E23:E25)</f>
        <v>0</v>
      </c>
      <c r="F26" s="217">
        <f>SUM(F23:F25)</f>
        <v>2739540.61</v>
      </c>
      <c r="G26" s="200"/>
      <c r="H26" s="201">
        <f>D26/C26*100</f>
        <v>38.051608610826428</v>
      </c>
      <c r="I26" s="201">
        <f>E26/C26*100</f>
        <v>0</v>
      </c>
      <c r="J26" s="201">
        <f>F26/C26*100</f>
        <v>65.18871156225245</v>
      </c>
      <c r="K26" s="200">
        <f>SUM(K23:K25)</f>
        <v>5145902</v>
      </c>
      <c r="L26" s="89">
        <f t="shared" si="0"/>
        <v>31.075409131382603</v>
      </c>
      <c r="M26" s="89">
        <f t="shared" si="1"/>
        <v>0</v>
      </c>
      <c r="N26" s="89">
        <f t="shared" si="2"/>
        <v>53.237325739977173</v>
      </c>
    </row>
    <row r="27" spans="1:20" s="2" customFormat="1" ht="15" customHeight="1" thickTop="1" thickBot="1" x14ac:dyDescent="0.3">
      <c r="A27" s="347" t="s">
        <v>145</v>
      </c>
      <c r="B27" s="347"/>
      <c r="C27" s="200">
        <f>C21+C26</f>
        <v>22771265</v>
      </c>
      <c r="D27" s="217">
        <f>D26+D21</f>
        <v>12156913.907307703</v>
      </c>
      <c r="E27" s="217">
        <f>E21+E26</f>
        <v>8575634.2924284022</v>
      </c>
      <c r="F27" s="217">
        <f>F26+F21</f>
        <v>11274287.680999998</v>
      </c>
      <c r="G27" s="200"/>
      <c r="H27" s="201">
        <f>D27/C27*100</f>
        <v>53.387081953100555</v>
      </c>
      <c r="I27" s="201">
        <v>70.5</v>
      </c>
      <c r="J27" s="201">
        <f>F27/C27*100</f>
        <v>49.511029277468765</v>
      </c>
      <c r="K27" s="200">
        <f>K21+K26</f>
        <v>36933714</v>
      </c>
      <c r="L27" s="89">
        <f t="shared" si="0"/>
        <v>32.915492623643814</v>
      </c>
      <c r="M27" s="89">
        <f t="shared" si="1"/>
        <v>23.218987108711573</v>
      </c>
      <c r="N27" s="89">
        <f t="shared" si="2"/>
        <v>30.525735053344484</v>
      </c>
    </row>
    <row r="28" spans="1:20" ht="17.25" customHeight="1" thickTop="1" x14ac:dyDescent="0.2">
      <c r="A28" s="399" t="s">
        <v>146</v>
      </c>
      <c r="B28" s="399"/>
      <c r="C28" s="399"/>
      <c r="D28" s="399"/>
      <c r="E28" s="399"/>
      <c r="F28" s="399"/>
      <c r="G28" s="138"/>
      <c r="H28" s="138"/>
      <c r="I28" s="138"/>
      <c r="J28" s="138"/>
      <c r="K28" s="401" t="s">
        <v>109</v>
      </c>
      <c r="L28" s="401"/>
      <c r="M28" s="401"/>
      <c r="N28" s="401"/>
    </row>
    <row r="29" spans="1:20" ht="15" customHeight="1" x14ac:dyDescent="0.2">
      <c r="A29" s="119" t="s">
        <v>86</v>
      </c>
      <c r="B29" s="367" t="s">
        <v>158</v>
      </c>
      <c r="C29" s="367"/>
      <c r="D29" s="367"/>
      <c r="E29" s="367"/>
      <c r="F29" s="367"/>
      <c r="G29" s="367"/>
      <c r="H29" s="367"/>
      <c r="I29" s="138"/>
      <c r="J29" s="138"/>
      <c r="K29" s="401"/>
      <c r="L29" s="401"/>
      <c r="M29" s="401"/>
      <c r="N29" s="401"/>
    </row>
    <row r="30" spans="1:20" ht="16.5" customHeight="1" x14ac:dyDescent="0.2">
      <c r="A30" s="375" t="s">
        <v>40</v>
      </c>
      <c r="B30" s="375"/>
      <c r="C30" s="375"/>
      <c r="D30" s="375"/>
      <c r="E30" s="375"/>
      <c r="F30" s="375"/>
      <c r="G30" s="375"/>
      <c r="H30" s="375"/>
      <c r="I30" s="136"/>
      <c r="J30" s="136"/>
      <c r="K30" s="401"/>
      <c r="L30" s="401"/>
      <c r="M30" s="401"/>
      <c r="N30" s="401"/>
    </row>
    <row r="31" spans="1:20" ht="12.75" customHeight="1" x14ac:dyDescent="0.2">
      <c r="A31" s="375" t="s">
        <v>43</v>
      </c>
      <c r="B31" s="375"/>
      <c r="C31" s="375"/>
      <c r="D31" s="375"/>
      <c r="E31" s="375"/>
      <c r="F31" s="375"/>
      <c r="G31" s="375"/>
      <c r="H31" s="375"/>
      <c r="I31" s="40"/>
      <c r="J31" s="40"/>
      <c r="K31" s="401"/>
      <c r="L31" s="401"/>
      <c r="M31" s="401"/>
      <c r="N31" s="401"/>
    </row>
    <row r="32" spans="1:20" ht="15.75" customHeight="1" x14ac:dyDescent="0.2">
      <c r="A32" s="35"/>
      <c r="B32" s="400" t="s">
        <v>180</v>
      </c>
      <c r="C32" s="400"/>
      <c r="D32" s="400"/>
      <c r="E32" s="400"/>
      <c r="F32" s="400"/>
      <c r="G32" s="400"/>
      <c r="H32" s="400"/>
      <c r="I32" s="86"/>
      <c r="J32" s="86"/>
      <c r="K32" s="401"/>
      <c r="L32" s="401"/>
      <c r="M32" s="401"/>
      <c r="N32" s="401"/>
    </row>
    <row r="33" spans="1:20" s="26" customFormat="1" ht="23.25" customHeight="1" x14ac:dyDescent="0.25">
      <c r="A33" s="343" t="s">
        <v>82</v>
      </c>
      <c r="B33" s="343"/>
      <c r="C33" s="343"/>
      <c r="D33" s="343"/>
      <c r="E33" s="134"/>
      <c r="F33" s="134">
        <v>73</v>
      </c>
      <c r="G33" s="134"/>
      <c r="H33" s="135"/>
      <c r="I33" s="144"/>
      <c r="J33" s="144"/>
      <c r="L33" s="90"/>
      <c r="M33" s="90"/>
      <c r="N33" s="90"/>
      <c r="O33" s="90"/>
      <c r="P33" s="90"/>
      <c r="Q33" s="90"/>
      <c r="R33" s="90"/>
      <c r="S33" s="90"/>
      <c r="T33" s="90"/>
    </row>
  </sheetData>
  <mergeCells count="38">
    <mergeCell ref="A27:B27"/>
    <mergeCell ref="A22:B22"/>
    <mergeCell ref="A23:B23"/>
    <mergeCell ref="A24:B24"/>
    <mergeCell ref="A25:B25"/>
    <mergeCell ref="A26:B26"/>
    <mergeCell ref="K28:N32"/>
    <mergeCell ref="A1:J1"/>
    <mergeCell ref="A2:B2"/>
    <mergeCell ref="D3:F3"/>
    <mergeCell ref="A3:B4"/>
    <mergeCell ref="H3:J3"/>
    <mergeCell ref="C3:C4"/>
    <mergeCell ref="L3:N3"/>
    <mergeCell ref="K3:K4"/>
    <mergeCell ref="A5:B5"/>
    <mergeCell ref="A6:B6"/>
    <mergeCell ref="A7:B7"/>
    <mergeCell ref="A8:B8"/>
    <mergeCell ref="A9:B9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8:F28"/>
    <mergeCell ref="B29:H29"/>
    <mergeCell ref="A30:H30"/>
    <mergeCell ref="A31:H31"/>
    <mergeCell ref="A33:D33"/>
    <mergeCell ref="B32:H32"/>
  </mergeCells>
  <printOptions horizontalCentered="1"/>
  <pageMargins left="0.59055118110236227" right="0.59055118110236227" top="0.59055118110236227" bottom="0.1968503937007874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"/>
  <sheetViews>
    <sheetView rightToLeft="1" view="pageBreakPreview" topLeftCell="A13" zoomScaleSheetLayoutView="100" workbookViewId="0">
      <selection activeCell="AA41" sqref="AA41"/>
    </sheetView>
  </sheetViews>
  <sheetFormatPr defaultRowHeight="12.75" x14ac:dyDescent="0.2"/>
  <cols>
    <col min="1" max="1" width="4.42578125" customWidth="1"/>
    <col min="2" max="2" width="9.28515625" customWidth="1"/>
    <col min="3" max="3" width="11.28515625" style="8" customWidth="1"/>
    <col min="4" max="4" width="9.7109375" style="8" customWidth="1"/>
    <col min="5" max="5" width="0.7109375" style="8" customWidth="1"/>
    <col min="6" max="6" width="12.7109375" style="8" customWidth="1"/>
    <col min="7" max="7" width="9.7109375" style="8" customWidth="1"/>
    <col min="8" max="8" width="0.5703125" style="8" customWidth="1"/>
    <col min="9" max="9" width="13" customWidth="1"/>
    <col min="10" max="10" width="9.7109375" customWidth="1"/>
    <col min="11" max="11" width="0.7109375" customWidth="1"/>
    <col min="12" max="12" width="13.85546875" customWidth="1"/>
    <col min="13" max="13" width="9.7109375" customWidth="1"/>
    <col min="14" max="14" width="0.7109375" customWidth="1"/>
    <col min="15" max="15" width="11.5703125" customWidth="1"/>
    <col min="16" max="16" width="25.140625" customWidth="1"/>
    <col min="17" max="17" width="3.5703125" customWidth="1"/>
    <col min="18" max="18" width="10.5703125" customWidth="1"/>
    <col min="21" max="21" width="0.5703125" customWidth="1"/>
    <col min="24" max="24" width="0.85546875" customWidth="1"/>
    <col min="27" max="27" width="0.85546875" customWidth="1"/>
    <col min="30" max="30" width="0.7109375" customWidth="1"/>
    <col min="33" max="33" width="0.7109375" customWidth="1"/>
  </cols>
  <sheetData>
    <row r="1" spans="1:35" ht="17.25" customHeight="1" x14ac:dyDescent="0.2">
      <c r="A1" s="411" t="s">
        <v>116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 t="s">
        <v>116</v>
      </c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</row>
    <row r="2" spans="1:35" ht="17.25" customHeight="1" thickBot="1" x14ac:dyDescent="0.25">
      <c r="A2" s="412" t="s">
        <v>148</v>
      </c>
      <c r="B2" s="412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412" t="s">
        <v>149</v>
      </c>
      <c r="R2" s="412"/>
      <c r="S2" s="412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23.25" customHeight="1" thickTop="1" x14ac:dyDescent="0.2">
      <c r="A3" s="351" t="s">
        <v>16</v>
      </c>
      <c r="B3" s="351"/>
      <c r="C3" s="410" t="s">
        <v>22</v>
      </c>
      <c r="D3" s="410"/>
      <c r="E3" s="319"/>
      <c r="F3" s="410" t="s">
        <v>23</v>
      </c>
      <c r="G3" s="410"/>
      <c r="H3" s="319"/>
      <c r="I3" s="410" t="s">
        <v>24</v>
      </c>
      <c r="J3" s="410"/>
      <c r="K3" s="319"/>
      <c r="L3" s="410" t="s">
        <v>25</v>
      </c>
      <c r="M3" s="410"/>
      <c r="N3" s="319"/>
      <c r="O3" s="410" t="s">
        <v>26</v>
      </c>
      <c r="P3" s="410"/>
      <c r="Q3" s="344" t="s">
        <v>16</v>
      </c>
      <c r="R3" s="344"/>
      <c r="S3" s="410" t="s">
        <v>27</v>
      </c>
      <c r="T3" s="410"/>
      <c r="U3" s="319"/>
      <c r="V3" s="410" t="s">
        <v>28</v>
      </c>
      <c r="W3" s="410"/>
      <c r="X3" s="319"/>
      <c r="Y3" s="410" t="s">
        <v>29</v>
      </c>
      <c r="Z3" s="410"/>
      <c r="AA3" s="319"/>
      <c r="AB3" s="410" t="s">
        <v>30</v>
      </c>
      <c r="AC3" s="410"/>
      <c r="AD3" s="319"/>
      <c r="AE3" s="410" t="s">
        <v>31</v>
      </c>
      <c r="AF3" s="410"/>
      <c r="AG3" s="319"/>
      <c r="AH3" s="410" t="s">
        <v>32</v>
      </c>
      <c r="AI3" s="410"/>
    </row>
    <row r="4" spans="1:35" ht="15.75" customHeight="1" x14ac:dyDescent="0.2">
      <c r="A4" s="413"/>
      <c r="B4" s="413"/>
      <c r="C4" s="407" t="s">
        <v>171</v>
      </c>
      <c r="D4" s="407"/>
      <c r="E4" s="320"/>
      <c r="F4" s="407" t="s">
        <v>63</v>
      </c>
      <c r="G4" s="407"/>
      <c r="H4" s="320"/>
      <c r="I4" s="407" t="s">
        <v>64</v>
      </c>
      <c r="J4" s="407"/>
      <c r="K4" s="320"/>
      <c r="L4" s="407" t="s">
        <v>65</v>
      </c>
      <c r="M4" s="407"/>
      <c r="N4" s="320"/>
      <c r="O4" s="407" t="s">
        <v>66</v>
      </c>
      <c r="P4" s="407"/>
      <c r="Q4" s="408"/>
      <c r="R4" s="408"/>
      <c r="S4" s="407" t="s">
        <v>67</v>
      </c>
      <c r="T4" s="407"/>
      <c r="U4" s="320"/>
      <c r="V4" s="407" t="s">
        <v>68</v>
      </c>
      <c r="W4" s="407"/>
      <c r="X4" s="320"/>
      <c r="Y4" s="407" t="s">
        <v>69</v>
      </c>
      <c r="Z4" s="407"/>
      <c r="AA4" s="320"/>
      <c r="AB4" s="407" t="s">
        <v>33</v>
      </c>
      <c r="AC4" s="407"/>
      <c r="AD4" s="320"/>
      <c r="AE4" s="407" t="s">
        <v>70</v>
      </c>
      <c r="AF4" s="407"/>
      <c r="AG4" s="320"/>
      <c r="AH4" s="407" t="s">
        <v>45</v>
      </c>
      <c r="AI4" s="407"/>
    </row>
    <row r="5" spans="1:35" ht="15" customHeight="1" x14ac:dyDescent="0.2">
      <c r="A5" s="352"/>
      <c r="B5" s="352"/>
      <c r="C5" s="322" t="s">
        <v>34</v>
      </c>
      <c r="D5" s="322" t="s">
        <v>35</v>
      </c>
      <c r="E5" s="321"/>
      <c r="F5" s="322" t="s">
        <v>34</v>
      </c>
      <c r="G5" s="322" t="s">
        <v>35</v>
      </c>
      <c r="H5" s="321"/>
      <c r="I5" s="322" t="s">
        <v>34</v>
      </c>
      <c r="J5" s="322" t="s">
        <v>35</v>
      </c>
      <c r="K5" s="321"/>
      <c r="L5" s="322" t="s">
        <v>34</v>
      </c>
      <c r="M5" s="322" t="s">
        <v>35</v>
      </c>
      <c r="N5" s="321"/>
      <c r="O5" s="322" t="s">
        <v>34</v>
      </c>
      <c r="P5" s="322" t="s">
        <v>35</v>
      </c>
      <c r="Q5" s="409"/>
      <c r="R5" s="409"/>
      <c r="S5" s="322" t="s">
        <v>34</v>
      </c>
      <c r="T5" s="322" t="s">
        <v>35</v>
      </c>
      <c r="U5" s="321"/>
      <c r="V5" s="322" t="s">
        <v>34</v>
      </c>
      <c r="W5" s="322" t="s">
        <v>35</v>
      </c>
      <c r="X5" s="321"/>
      <c r="Y5" s="322" t="s">
        <v>34</v>
      </c>
      <c r="Z5" s="322" t="s">
        <v>35</v>
      </c>
      <c r="AA5" s="321"/>
      <c r="AB5" s="322" t="s">
        <v>34</v>
      </c>
      <c r="AC5" s="322" t="s">
        <v>35</v>
      </c>
      <c r="AD5" s="321"/>
      <c r="AE5" s="322" t="s">
        <v>34</v>
      </c>
      <c r="AF5" s="322" t="s">
        <v>35</v>
      </c>
      <c r="AG5" s="321"/>
      <c r="AH5" s="322" t="s">
        <v>34</v>
      </c>
      <c r="AI5" s="322" t="s">
        <v>35</v>
      </c>
    </row>
    <row r="6" spans="1:35" ht="12.75" customHeight="1" x14ac:dyDescent="0.2">
      <c r="A6" s="345" t="s">
        <v>1</v>
      </c>
      <c r="B6" s="345"/>
      <c r="C6" s="154" t="s">
        <v>86</v>
      </c>
      <c r="D6" s="154" t="s">
        <v>86</v>
      </c>
      <c r="E6" s="154"/>
      <c r="F6" s="154" t="s">
        <v>86</v>
      </c>
      <c r="G6" s="154" t="s">
        <v>86</v>
      </c>
      <c r="H6" s="154"/>
      <c r="I6" s="154" t="s">
        <v>86</v>
      </c>
      <c r="J6" s="154" t="s">
        <v>86</v>
      </c>
      <c r="K6" s="56"/>
      <c r="L6" s="154" t="s">
        <v>86</v>
      </c>
      <c r="M6" s="154" t="s">
        <v>86</v>
      </c>
      <c r="N6" s="154"/>
      <c r="O6" s="154" t="s">
        <v>86</v>
      </c>
      <c r="P6" s="154" t="s">
        <v>86</v>
      </c>
      <c r="Q6" s="348" t="s">
        <v>1</v>
      </c>
      <c r="R6" s="348"/>
      <c r="S6" s="154" t="s">
        <v>86</v>
      </c>
      <c r="T6" s="154" t="s">
        <v>86</v>
      </c>
      <c r="U6" s="57"/>
      <c r="V6" s="154" t="s">
        <v>86</v>
      </c>
      <c r="W6" s="154" t="s">
        <v>86</v>
      </c>
      <c r="X6" s="57"/>
      <c r="Y6" s="154" t="s">
        <v>86</v>
      </c>
      <c r="Z6" s="154" t="s">
        <v>86</v>
      </c>
      <c r="AA6" s="57"/>
      <c r="AB6" s="154" t="s">
        <v>86</v>
      </c>
      <c r="AC6" s="154" t="s">
        <v>86</v>
      </c>
      <c r="AD6" s="57"/>
      <c r="AE6" s="154" t="s">
        <v>86</v>
      </c>
      <c r="AF6" s="154" t="s">
        <v>86</v>
      </c>
      <c r="AG6" s="57"/>
      <c r="AH6" s="154" t="s">
        <v>86</v>
      </c>
      <c r="AI6" s="154" t="s">
        <v>86</v>
      </c>
    </row>
    <row r="7" spans="1:35" ht="13.5" customHeight="1" x14ac:dyDescent="0.2">
      <c r="A7" s="345" t="s">
        <v>162</v>
      </c>
      <c r="B7" s="345"/>
      <c r="C7" s="154">
        <v>7.4</v>
      </c>
      <c r="D7" s="154">
        <v>7.6</v>
      </c>
      <c r="E7" s="154"/>
      <c r="F7" s="154">
        <v>507</v>
      </c>
      <c r="G7" s="154">
        <v>93</v>
      </c>
      <c r="H7" s="154"/>
      <c r="I7" s="154">
        <v>303</v>
      </c>
      <c r="J7" s="154">
        <v>26.6</v>
      </c>
      <c r="K7" s="154"/>
      <c r="L7" s="154">
        <v>361</v>
      </c>
      <c r="M7" s="154">
        <v>131</v>
      </c>
      <c r="N7" s="154"/>
      <c r="O7" s="154">
        <v>138</v>
      </c>
      <c r="P7" s="154">
        <v>110</v>
      </c>
      <c r="Q7" s="345" t="s">
        <v>162</v>
      </c>
      <c r="R7" s="345"/>
      <c r="S7" s="154">
        <v>132</v>
      </c>
      <c r="T7" s="154">
        <v>154</v>
      </c>
      <c r="U7" s="154"/>
      <c r="V7" s="154">
        <v>4.5999999999999996</v>
      </c>
      <c r="W7" s="154">
        <v>5.2</v>
      </c>
      <c r="X7" s="154"/>
      <c r="Y7" s="154">
        <v>2.27</v>
      </c>
      <c r="Z7" s="154">
        <v>0.48</v>
      </c>
      <c r="AA7" s="154"/>
      <c r="AB7" s="154">
        <v>0.21</v>
      </c>
      <c r="AC7" s="154">
        <v>0.45</v>
      </c>
      <c r="AD7" s="154"/>
      <c r="AE7" s="154">
        <v>27.2</v>
      </c>
      <c r="AF7" s="154">
        <v>9.1999999999999993</v>
      </c>
      <c r="AG7" s="154"/>
      <c r="AH7" s="323"/>
      <c r="AI7" s="323"/>
    </row>
    <row r="8" spans="1:35" s="81" customFormat="1" ht="15.95" customHeight="1" x14ac:dyDescent="0.2">
      <c r="A8" s="345" t="s">
        <v>4</v>
      </c>
      <c r="B8" s="345"/>
      <c r="C8" s="154" t="s">
        <v>86</v>
      </c>
      <c r="D8" s="154" t="s">
        <v>86</v>
      </c>
      <c r="E8" s="154"/>
      <c r="F8" s="154" t="s">
        <v>86</v>
      </c>
      <c r="G8" s="154" t="s">
        <v>86</v>
      </c>
      <c r="H8" s="154"/>
      <c r="I8" s="154" t="s">
        <v>86</v>
      </c>
      <c r="J8" s="154" t="s">
        <v>86</v>
      </c>
      <c r="K8" s="56"/>
      <c r="L8" s="154" t="s">
        <v>86</v>
      </c>
      <c r="M8" s="154" t="s">
        <v>86</v>
      </c>
      <c r="N8" s="154"/>
      <c r="O8" s="154" t="s">
        <v>86</v>
      </c>
      <c r="P8" s="154" t="s">
        <v>86</v>
      </c>
      <c r="Q8" s="345" t="s">
        <v>4</v>
      </c>
      <c r="R8" s="345"/>
      <c r="S8" s="154" t="s">
        <v>86</v>
      </c>
      <c r="T8" s="154" t="s">
        <v>86</v>
      </c>
      <c r="U8" s="57"/>
      <c r="V8" s="154" t="s">
        <v>86</v>
      </c>
      <c r="W8" s="154" t="s">
        <v>86</v>
      </c>
      <c r="X8" s="57"/>
      <c r="Y8" s="154" t="s">
        <v>86</v>
      </c>
      <c r="Z8" s="154" t="s">
        <v>86</v>
      </c>
      <c r="AA8" s="57"/>
      <c r="AB8" s="154" t="s">
        <v>86</v>
      </c>
      <c r="AC8" s="154" t="s">
        <v>86</v>
      </c>
      <c r="AD8" s="57"/>
      <c r="AE8" s="154" t="s">
        <v>86</v>
      </c>
      <c r="AF8" s="154" t="s">
        <v>86</v>
      </c>
      <c r="AG8" s="57"/>
      <c r="AH8" s="154" t="s">
        <v>86</v>
      </c>
      <c r="AI8" s="154" t="s">
        <v>86</v>
      </c>
    </row>
    <row r="9" spans="1:35" s="81" customFormat="1" ht="15.95" customHeight="1" x14ac:dyDescent="0.2">
      <c r="A9" s="345" t="s">
        <v>36</v>
      </c>
      <c r="B9" s="345"/>
      <c r="C9" s="273">
        <v>7.4</v>
      </c>
      <c r="D9" s="273">
        <v>7.1</v>
      </c>
      <c r="E9" s="273"/>
      <c r="F9" s="273">
        <v>310</v>
      </c>
      <c r="G9" s="273">
        <v>30</v>
      </c>
      <c r="H9" s="273"/>
      <c r="I9" s="274">
        <v>241</v>
      </c>
      <c r="J9" s="274">
        <v>20</v>
      </c>
      <c r="K9" s="274"/>
      <c r="L9" s="274">
        <v>383</v>
      </c>
      <c r="M9" s="274">
        <v>37</v>
      </c>
      <c r="N9" s="273"/>
      <c r="O9" s="323"/>
      <c r="P9" s="323"/>
      <c r="Q9" s="405" t="s">
        <v>36</v>
      </c>
      <c r="R9" s="405"/>
      <c r="S9" s="323"/>
      <c r="T9" s="323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</row>
    <row r="10" spans="1:35" s="81" customFormat="1" ht="13.5" customHeight="1" x14ac:dyDescent="0.2">
      <c r="A10" s="345" t="s">
        <v>21</v>
      </c>
      <c r="B10" s="345"/>
      <c r="C10" s="323"/>
      <c r="D10" s="323"/>
      <c r="E10" s="324"/>
      <c r="F10" s="323"/>
      <c r="G10" s="323"/>
      <c r="H10" s="324"/>
      <c r="I10" s="323"/>
      <c r="J10" s="323"/>
      <c r="K10" s="324"/>
      <c r="L10" s="323"/>
      <c r="M10" s="323"/>
      <c r="N10" s="324"/>
      <c r="O10" s="323"/>
      <c r="P10" s="323"/>
      <c r="Q10" s="405" t="s">
        <v>21</v>
      </c>
      <c r="R10" s="405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323"/>
      <c r="AG10" s="323"/>
      <c r="AH10" s="323"/>
      <c r="AI10" s="323"/>
    </row>
    <row r="11" spans="1:35" s="81" customFormat="1" ht="15.95" customHeight="1" x14ac:dyDescent="0.2">
      <c r="A11" s="345" t="s">
        <v>58</v>
      </c>
      <c r="B11" s="345"/>
      <c r="C11" s="154">
        <v>8.76</v>
      </c>
      <c r="D11" s="154">
        <v>9.1732999999999993</v>
      </c>
      <c r="E11" s="154"/>
      <c r="F11" s="154">
        <v>136.26</v>
      </c>
      <c r="G11" s="154">
        <v>133.333</v>
      </c>
      <c r="H11" s="154"/>
      <c r="I11" s="154">
        <v>113.333</v>
      </c>
      <c r="J11" s="154">
        <v>31.667000000000002</v>
      </c>
      <c r="K11" s="154"/>
      <c r="L11" s="154">
        <v>173.5</v>
      </c>
      <c r="M11" s="154">
        <v>78.867000000000004</v>
      </c>
      <c r="N11" s="154"/>
      <c r="O11" s="154">
        <v>484.13299999999998</v>
      </c>
      <c r="P11" s="154">
        <v>455.267</v>
      </c>
      <c r="Q11" s="345" t="s">
        <v>58</v>
      </c>
      <c r="R11" s="345"/>
      <c r="S11" s="154">
        <v>996.73299999999995</v>
      </c>
      <c r="T11" s="154">
        <v>935.56700000000001</v>
      </c>
      <c r="U11" s="154"/>
      <c r="V11" s="154">
        <v>1.9</v>
      </c>
      <c r="W11" s="154">
        <v>2.7</v>
      </c>
      <c r="X11" s="154"/>
      <c r="Y11" s="154">
        <v>17.332999999999998</v>
      </c>
      <c r="Z11" s="154">
        <v>22.166699999999999</v>
      </c>
      <c r="AA11" s="154"/>
      <c r="AB11" s="154">
        <v>0</v>
      </c>
      <c r="AC11" s="154">
        <v>0.27300000000000002</v>
      </c>
      <c r="AD11" s="154"/>
      <c r="AE11" s="154">
        <v>16.866700000000002</v>
      </c>
      <c r="AF11" s="154">
        <v>13.3</v>
      </c>
      <c r="AG11" s="154"/>
      <c r="AH11" s="154">
        <v>2832.6669999999999</v>
      </c>
      <c r="AI11" s="154">
        <v>1898</v>
      </c>
    </row>
    <row r="12" spans="1:35" s="7" customFormat="1" ht="15.95" customHeight="1" x14ac:dyDescent="0.2">
      <c r="A12" s="345" t="s">
        <v>6</v>
      </c>
      <c r="B12" s="345"/>
      <c r="C12" s="216">
        <v>8.6300000000000008</v>
      </c>
      <c r="D12" s="216">
        <v>9.02</v>
      </c>
      <c r="E12" s="216"/>
      <c r="F12" s="216">
        <v>2258</v>
      </c>
      <c r="G12" s="216">
        <v>156</v>
      </c>
      <c r="H12" s="216"/>
      <c r="I12" s="216">
        <v>180</v>
      </c>
      <c r="J12" s="216">
        <v>10</v>
      </c>
      <c r="K12" s="216"/>
      <c r="L12" s="216">
        <v>347.4</v>
      </c>
      <c r="M12" s="216">
        <v>71.599999999999994</v>
      </c>
      <c r="N12" s="216"/>
      <c r="O12" s="216">
        <v>578</v>
      </c>
      <c r="P12" s="216">
        <v>597</v>
      </c>
      <c r="Q12" s="345" t="s">
        <v>6</v>
      </c>
      <c r="R12" s="345"/>
      <c r="S12" s="154">
        <v>704</v>
      </c>
      <c r="T12" s="154">
        <v>594</v>
      </c>
      <c r="U12" s="154"/>
      <c r="V12" s="154">
        <v>12</v>
      </c>
      <c r="W12" s="154">
        <v>1.75</v>
      </c>
      <c r="X12" s="154"/>
      <c r="Y12" s="154">
        <v>15</v>
      </c>
      <c r="Z12" s="154">
        <v>22.5</v>
      </c>
      <c r="AA12" s="154"/>
      <c r="AB12" s="154">
        <v>0</v>
      </c>
      <c r="AC12" s="154">
        <v>0</v>
      </c>
      <c r="AD12" s="154"/>
      <c r="AE12" s="154">
        <v>35</v>
      </c>
      <c r="AF12" s="154">
        <v>21</v>
      </c>
      <c r="AG12" s="154"/>
      <c r="AH12" s="154">
        <v>2582</v>
      </c>
      <c r="AI12" s="154">
        <v>2040</v>
      </c>
    </row>
    <row r="13" spans="1:35" s="94" customFormat="1" ht="15.95" customHeight="1" x14ac:dyDescent="0.2">
      <c r="A13" s="345" t="s">
        <v>74</v>
      </c>
      <c r="B13" s="345"/>
      <c r="C13" s="154" t="s">
        <v>86</v>
      </c>
      <c r="D13" s="154" t="s">
        <v>86</v>
      </c>
      <c r="E13" s="154"/>
      <c r="F13" s="154" t="s">
        <v>86</v>
      </c>
      <c r="G13" s="154" t="s">
        <v>86</v>
      </c>
      <c r="H13" s="154"/>
      <c r="I13" s="154" t="s">
        <v>86</v>
      </c>
      <c r="J13" s="154" t="s">
        <v>86</v>
      </c>
      <c r="K13" s="154"/>
      <c r="L13" s="154" t="s">
        <v>86</v>
      </c>
      <c r="M13" s="154" t="s">
        <v>86</v>
      </c>
      <c r="N13" s="154"/>
      <c r="O13" s="154" t="s">
        <v>86</v>
      </c>
      <c r="P13" s="154" t="s">
        <v>86</v>
      </c>
      <c r="Q13" s="345" t="s">
        <v>74</v>
      </c>
      <c r="R13" s="345"/>
      <c r="S13" s="154" t="s">
        <v>86</v>
      </c>
      <c r="T13" s="154" t="s">
        <v>86</v>
      </c>
      <c r="U13" s="154"/>
      <c r="V13" s="154" t="s">
        <v>86</v>
      </c>
      <c r="W13" s="154" t="s">
        <v>86</v>
      </c>
      <c r="X13" s="154"/>
      <c r="Y13" s="154" t="s">
        <v>86</v>
      </c>
      <c r="Z13" s="154" t="s">
        <v>86</v>
      </c>
      <c r="AA13" s="154"/>
      <c r="AB13" s="154" t="s">
        <v>86</v>
      </c>
      <c r="AC13" s="154" t="s">
        <v>86</v>
      </c>
      <c r="AD13" s="154"/>
      <c r="AE13" s="154" t="s">
        <v>86</v>
      </c>
      <c r="AF13" s="154" t="s">
        <v>86</v>
      </c>
      <c r="AG13" s="154"/>
      <c r="AH13" s="154" t="s">
        <v>86</v>
      </c>
      <c r="AI13" s="154" t="s">
        <v>86</v>
      </c>
    </row>
    <row r="14" spans="1:35" s="94" customFormat="1" ht="15.95" customHeight="1" x14ac:dyDescent="0.2">
      <c r="A14" s="345" t="s">
        <v>73</v>
      </c>
      <c r="B14" s="345"/>
      <c r="C14" s="154" t="s">
        <v>86</v>
      </c>
      <c r="D14" s="154" t="s">
        <v>86</v>
      </c>
      <c r="E14" s="154"/>
      <c r="F14" s="154" t="s">
        <v>86</v>
      </c>
      <c r="G14" s="154" t="s">
        <v>86</v>
      </c>
      <c r="H14" s="154"/>
      <c r="I14" s="154" t="s">
        <v>86</v>
      </c>
      <c r="J14" s="154" t="s">
        <v>86</v>
      </c>
      <c r="K14" s="154"/>
      <c r="L14" s="154" t="s">
        <v>86</v>
      </c>
      <c r="M14" s="154" t="s">
        <v>86</v>
      </c>
      <c r="N14" s="154"/>
      <c r="O14" s="154" t="s">
        <v>86</v>
      </c>
      <c r="P14" s="154" t="s">
        <v>86</v>
      </c>
      <c r="Q14" s="345" t="s">
        <v>73</v>
      </c>
      <c r="R14" s="345"/>
      <c r="S14" s="154" t="s">
        <v>86</v>
      </c>
      <c r="T14" s="154" t="s">
        <v>86</v>
      </c>
      <c r="U14" s="154"/>
      <c r="V14" s="154" t="s">
        <v>86</v>
      </c>
      <c r="W14" s="154" t="s">
        <v>86</v>
      </c>
      <c r="X14" s="154"/>
      <c r="Y14" s="154" t="s">
        <v>86</v>
      </c>
      <c r="Z14" s="154" t="s">
        <v>86</v>
      </c>
      <c r="AA14" s="154"/>
      <c r="AB14" s="154" t="s">
        <v>86</v>
      </c>
      <c r="AC14" s="154" t="s">
        <v>86</v>
      </c>
      <c r="AD14" s="154"/>
      <c r="AE14" s="154" t="s">
        <v>86</v>
      </c>
      <c r="AF14" s="154" t="s">
        <v>86</v>
      </c>
      <c r="AG14" s="154"/>
      <c r="AH14" s="154" t="s">
        <v>86</v>
      </c>
      <c r="AI14" s="154" t="s">
        <v>86</v>
      </c>
    </row>
    <row r="15" spans="1:35" s="94" customFormat="1" ht="15.95" customHeight="1" x14ac:dyDescent="0.2">
      <c r="A15" s="345" t="s">
        <v>59</v>
      </c>
      <c r="B15" s="345"/>
      <c r="C15" s="154" t="s">
        <v>86</v>
      </c>
      <c r="D15" s="154" t="s">
        <v>86</v>
      </c>
      <c r="E15" s="154"/>
      <c r="F15" s="154" t="s">
        <v>86</v>
      </c>
      <c r="G15" s="154" t="s">
        <v>86</v>
      </c>
      <c r="H15" s="154"/>
      <c r="I15" s="154" t="s">
        <v>86</v>
      </c>
      <c r="J15" s="154" t="s">
        <v>86</v>
      </c>
      <c r="K15" s="154"/>
      <c r="L15" s="154" t="s">
        <v>86</v>
      </c>
      <c r="M15" s="154" t="s">
        <v>86</v>
      </c>
      <c r="N15" s="154"/>
      <c r="O15" s="154" t="s">
        <v>86</v>
      </c>
      <c r="P15" s="154" t="s">
        <v>86</v>
      </c>
      <c r="Q15" s="345" t="s">
        <v>59</v>
      </c>
      <c r="R15" s="345"/>
      <c r="S15" s="154" t="s">
        <v>86</v>
      </c>
      <c r="T15" s="154" t="s">
        <v>86</v>
      </c>
      <c r="U15" s="154"/>
      <c r="V15" s="154" t="s">
        <v>86</v>
      </c>
      <c r="W15" s="154" t="s">
        <v>86</v>
      </c>
      <c r="X15" s="154"/>
      <c r="Y15" s="154" t="s">
        <v>86</v>
      </c>
      <c r="Z15" s="154" t="s">
        <v>86</v>
      </c>
      <c r="AA15" s="154"/>
      <c r="AB15" s="154" t="s">
        <v>86</v>
      </c>
      <c r="AC15" s="154" t="s">
        <v>86</v>
      </c>
      <c r="AD15" s="154"/>
      <c r="AE15" s="154" t="s">
        <v>86</v>
      </c>
      <c r="AF15" s="154" t="s">
        <v>86</v>
      </c>
      <c r="AG15" s="154"/>
      <c r="AH15" s="154" t="s">
        <v>86</v>
      </c>
      <c r="AI15" s="154" t="s">
        <v>86</v>
      </c>
    </row>
    <row r="16" spans="1:35" s="94" customFormat="1" ht="15.95" customHeight="1" x14ac:dyDescent="0.2">
      <c r="A16" s="345" t="s">
        <v>72</v>
      </c>
      <c r="B16" s="345"/>
      <c r="C16" s="154" t="s">
        <v>86</v>
      </c>
      <c r="D16" s="154" t="s">
        <v>86</v>
      </c>
      <c r="E16" s="154"/>
      <c r="F16" s="154" t="s">
        <v>86</v>
      </c>
      <c r="G16" s="154" t="s">
        <v>86</v>
      </c>
      <c r="H16" s="154"/>
      <c r="I16" s="154" t="s">
        <v>86</v>
      </c>
      <c r="J16" s="154" t="s">
        <v>86</v>
      </c>
      <c r="K16" s="154"/>
      <c r="L16" s="154" t="s">
        <v>86</v>
      </c>
      <c r="M16" s="154" t="s">
        <v>86</v>
      </c>
      <c r="N16" s="154"/>
      <c r="O16" s="154" t="s">
        <v>86</v>
      </c>
      <c r="P16" s="154" t="s">
        <v>86</v>
      </c>
      <c r="Q16" s="345" t="s">
        <v>72</v>
      </c>
      <c r="R16" s="345"/>
      <c r="S16" s="154" t="s">
        <v>86</v>
      </c>
      <c r="T16" s="154" t="s">
        <v>86</v>
      </c>
      <c r="U16" s="154"/>
      <c r="V16" s="154" t="s">
        <v>86</v>
      </c>
      <c r="W16" s="154" t="s">
        <v>86</v>
      </c>
      <c r="X16" s="154"/>
      <c r="Y16" s="154" t="s">
        <v>86</v>
      </c>
      <c r="Z16" s="154" t="s">
        <v>86</v>
      </c>
      <c r="AA16" s="154"/>
      <c r="AB16" s="154" t="s">
        <v>86</v>
      </c>
      <c r="AC16" s="154" t="s">
        <v>86</v>
      </c>
      <c r="AD16" s="154"/>
      <c r="AE16" s="154" t="s">
        <v>86</v>
      </c>
      <c r="AF16" s="154" t="s">
        <v>86</v>
      </c>
      <c r="AG16" s="154"/>
      <c r="AH16" s="154" t="s">
        <v>86</v>
      </c>
      <c r="AI16" s="154" t="s">
        <v>86</v>
      </c>
    </row>
    <row r="17" spans="1:35" s="81" customFormat="1" ht="15.95" customHeight="1" x14ac:dyDescent="0.2">
      <c r="A17" s="345" t="s">
        <v>60</v>
      </c>
      <c r="B17" s="345"/>
      <c r="C17" s="154">
        <v>8.4024999999999999</v>
      </c>
      <c r="D17" s="154">
        <v>8.7074999999999996</v>
      </c>
      <c r="E17" s="154"/>
      <c r="F17" s="154">
        <v>317.75</v>
      </c>
      <c r="G17" s="154">
        <v>114</v>
      </c>
      <c r="H17" s="154"/>
      <c r="I17" s="154">
        <v>246.25</v>
      </c>
      <c r="J17" s="154">
        <v>32.5</v>
      </c>
      <c r="K17" s="154"/>
      <c r="L17" s="154">
        <v>363.1875</v>
      </c>
      <c r="M17" s="154">
        <v>108.31125</v>
      </c>
      <c r="N17" s="154"/>
      <c r="O17" s="154">
        <v>297.07499999999999</v>
      </c>
      <c r="P17" s="154">
        <v>268.19099999999997</v>
      </c>
      <c r="Q17" s="345" t="s">
        <v>60</v>
      </c>
      <c r="R17" s="345"/>
      <c r="S17" s="154">
        <v>728.54300000000001</v>
      </c>
      <c r="T17" s="154">
        <v>742.71299999999997</v>
      </c>
      <c r="U17" s="154"/>
      <c r="V17" s="154">
        <v>11.444000000000001</v>
      </c>
      <c r="W17" s="154">
        <v>4.0730000000000004</v>
      </c>
      <c r="X17" s="154"/>
      <c r="Y17" s="154">
        <v>25.062999999999999</v>
      </c>
      <c r="Z17" s="154">
        <v>35.063000000000002</v>
      </c>
      <c r="AA17" s="154"/>
      <c r="AB17" s="154">
        <v>1.2999999999999999E-2</v>
      </c>
      <c r="AC17" s="154">
        <v>0.97499999999999998</v>
      </c>
      <c r="AD17" s="154"/>
      <c r="AE17" s="154">
        <v>31.353000000000002</v>
      </c>
      <c r="AF17" s="154">
        <v>11.473000000000001</v>
      </c>
      <c r="AG17" s="154"/>
      <c r="AH17" s="154">
        <v>1722</v>
      </c>
      <c r="AI17" s="154">
        <v>1810.25</v>
      </c>
    </row>
    <row r="18" spans="1:35" s="81" customFormat="1" ht="15.95" customHeight="1" x14ac:dyDescent="0.2">
      <c r="A18" s="345" t="s">
        <v>159</v>
      </c>
      <c r="B18" s="345"/>
      <c r="C18" s="154">
        <v>8.3699999999999992</v>
      </c>
      <c r="D18" s="154">
        <v>8.5950000000000006</v>
      </c>
      <c r="E18" s="154"/>
      <c r="F18" s="154">
        <v>172</v>
      </c>
      <c r="G18" s="154">
        <v>104</v>
      </c>
      <c r="H18" s="154"/>
      <c r="I18" s="154">
        <v>145</v>
      </c>
      <c r="J18" s="154">
        <v>12.5</v>
      </c>
      <c r="K18" s="154"/>
      <c r="L18" s="154">
        <v>280</v>
      </c>
      <c r="M18" s="154">
        <v>112</v>
      </c>
      <c r="N18" s="154"/>
      <c r="O18" s="154">
        <v>318.25</v>
      </c>
      <c r="P18" s="154">
        <v>309.2</v>
      </c>
      <c r="Q18" s="345" t="s">
        <v>159</v>
      </c>
      <c r="R18" s="345"/>
      <c r="S18" s="154">
        <v>4095.45</v>
      </c>
      <c r="T18" s="154">
        <v>874.6</v>
      </c>
      <c r="U18" s="154"/>
      <c r="V18" s="154">
        <v>6.75</v>
      </c>
      <c r="W18" s="154">
        <v>2.4</v>
      </c>
      <c r="X18" s="154"/>
      <c r="Y18" s="154">
        <v>12.25</v>
      </c>
      <c r="Z18" s="154">
        <v>55.7</v>
      </c>
      <c r="AA18" s="154"/>
      <c r="AB18" s="154">
        <v>0</v>
      </c>
      <c r="AC18" s="154">
        <v>0.73299999999999998</v>
      </c>
      <c r="AD18" s="154"/>
      <c r="AE18" s="154">
        <v>36.6</v>
      </c>
      <c r="AF18" s="154">
        <v>16.75</v>
      </c>
      <c r="AG18" s="154"/>
      <c r="AH18" s="154">
        <v>1965</v>
      </c>
      <c r="AI18" s="154">
        <v>1910</v>
      </c>
    </row>
    <row r="19" spans="1:35" s="13" customFormat="1" ht="14.25" customHeight="1" x14ac:dyDescent="0.2">
      <c r="A19" s="345" t="s">
        <v>10</v>
      </c>
      <c r="B19" s="345"/>
      <c r="C19" s="323"/>
      <c r="D19" s="323"/>
      <c r="E19" s="324"/>
      <c r="F19" s="323"/>
      <c r="G19" s="323"/>
      <c r="H19" s="324"/>
      <c r="I19" s="323"/>
      <c r="J19" s="323"/>
      <c r="K19" s="324"/>
      <c r="L19" s="323"/>
      <c r="M19" s="323"/>
      <c r="N19" s="324"/>
      <c r="O19" s="323"/>
      <c r="P19" s="323"/>
      <c r="Q19" s="345" t="s">
        <v>10</v>
      </c>
      <c r="R19" s="345"/>
      <c r="S19" s="323"/>
      <c r="T19" s="323"/>
      <c r="U19" s="324"/>
      <c r="V19" s="323"/>
      <c r="W19" s="323"/>
      <c r="X19" s="324"/>
      <c r="Y19" s="323"/>
      <c r="Z19" s="323"/>
      <c r="AA19" s="324"/>
      <c r="AB19" s="323"/>
      <c r="AC19" s="323"/>
      <c r="AD19" s="324"/>
      <c r="AE19" s="323"/>
      <c r="AF19" s="323"/>
      <c r="AG19" s="327"/>
      <c r="AH19" s="323"/>
      <c r="AI19" s="323"/>
    </row>
    <row r="20" spans="1:35" ht="15.95" customHeight="1" x14ac:dyDescent="0.2">
      <c r="A20" s="345" t="s">
        <v>11</v>
      </c>
      <c r="B20" s="345"/>
      <c r="C20" s="57">
        <v>8.9</v>
      </c>
      <c r="D20" s="57">
        <v>9.1</v>
      </c>
      <c r="E20" s="56"/>
      <c r="F20" s="57">
        <v>300</v>
      </c>
      <c r="G20" s="57">
        <v>266</v>
      </c>
      <c r="H20" s="56"/>
      <c r="I20" s="57">
        <v>150</v>
      </c>
      <c r="J20" s="57">
        <v>80</v>
      </c>
      <c r="K20" s="56"/>
      <c r="L20" s="57">
        <v>274</v>
      </c>
      <c r="M20" s="57">
        <v>168</v>
      </c>
      <c r="N20" s="56"/>
      <c r="O20" s="57">
        <v>1982</v>
      </c>
      <c r="P20" s="57">
        <v>1560</v>
      </c>
      <c r="Q20" s="345" t="s">
        <v>11</v>
      </c>
      <c r="R20" s="345"/>
      <c r="S20" s="154">
        <v>972</v>
      </c>
      <c r="T20" s="154">
        <v>1099</v>
      </c>
      <c r="U20" s="154"/>
      <c r="V20" s="154">
        <v>11</v>
      </c>
      <c r="W20" s="154">
        <v>0.7</v>
      </c>
      <c r="X20" s="154"/>
      <c r="Y20" s="154">
        <v>15.5</v>
      </c>
      <c r="Z20" s="154">
        <v>14.5</v>
      </c>
      <c r="AA20" s="154"/>
      <c r="AB20" s="154">
        <v>0</v>
      </c>
      <c r="AC20" s="154">
        <v>0</v>
      </c>
      <c r="AD20" s="154"/>
      <c r="AE20" s="154">
        <v>30.3</v>
      </c>
      <c r="AF20" s="154">
        <v>23.1</v>
      </c>
      <c r="AG20" s="154"/>
      <c r="AH20" s="154">
        <v>4230</v>
      </c>
      <c r="AI20" s="154">
        <v>4372</v>
      </c>
    </row>
    <row r="21" spans="1:35" s="81" customFormat="1" ht="15.95" customHeight="1" x14ac:dyDescent="0.2">
      <c r="A21" s="345" t="s">
        <v>161</v>
      </c>
      <c r="B21" s="345"/>
      <c r="C21" s="57">
        <v>8.6219999999999999</v>
      </c>
      <c r="D21" s="57">
        <v>9</v>
      </c>
      <c r="E21" s="57">
        <v>333.6</v>
      </c>
      <c r="F21" s="57">
        <v>333.6</v>
      </c>
      <c r="G21" s="57">
        <v>249</v>
      </c>
      <c r="H21" s="57"/>
      <c r="I21" s="57">
        <v>156</v>
      </c>
      <c r="J21" s="57">
        <v>62</v>
      </c>
      <c r="K21" s="57"/>
      <c r="L21" s="57">
        <v>236.88</v>
      </c>
      <c r="M21" s="57">
        <v>122.68</v>
      </c>
      <c r="N21" s="57"/>
      <c r="O21" s="57">
        <v>590.26</v>
      </c>
      <c r="P21" s="57">
        <v>667.06</v>
      </c>
      <c r="Q21" s="345" t="s">
        <v>160</v>
      </c>
      <c r="R21" s="345"/>
      <c r="S21" s="57">
        <v>625.16</v>
      </c>
      <c r="T21" s="57">
        <v>678.48</v>
      </c>
      <c r="U21" s="57"/>
      <c r="V21" s="57">
        <v>4.22</v>
      </c>
      <c r="W21" s="57">
        <v>3.6859999999999999</v>
      </c>
      <c r="X21" s="57"/>
      <c r="Y21" s="57">
        <v>11.3</v>
      </c>
      <c r="Z21" s="57">
        <v>17</v>
      </c>
      <c r="AA21" s="57"/>
      <c r="AB21" s="154">
        <v>0</v>
      </c>
      <c r="AC21" s="57">
        <v>0.32500000000000001</v>
      </c>
      <c r="AD21" s="57"/>
      <c r="AE21" s="57">
        <v>25.56</v>
      </c>
      <c r="AF21" s="57">
        <v>21.02</v>
      </c>
      <c r="AG21" s="57"/>
      <c r="AH21" s="57">
        <v>2299.1999999999998</v>
      </c>
      <c r="AI21" s="57">
        <v>2604.8000000000002</v>
      </c>
    </row>
    <row r="22" spans="1:35" s="81" customFormat="1" ht="15.95" customHeight="1" x14ac:dyDescent="0.2">
      <c r="A22" s="345" t="s">
        <v>62</v>
      </c>
      <c r="B22" s="345"/>
      <c r="C22" s="57">
        <v>9.1630000000000003</v>
      </c>
      <c r="D22" s="57">
        <v>8.5670000000000002</v>
      </c>
      <c r="E22" s="57"/>
      <c r="F22" s="57">
        <v>382.66699999999997</v>
      </c>
      <c r="G22" s="57">
        <v>173</v>
      </c>
      <c r="H22" s="57"/>
      <c r="I22" s="57">
        <v>123.2</v>
      </c>
      <c r="J22" s="57">
        <v>70.5</v>
      </c>
      <c r="K22" s="57"/>
      <c r="L22" s="57">
        <v>165.233</v>
      </c>
      <c r="M22" s="57">
        <v>144.4</v>
      </c>
      <c r="N22" s="57"/>
      <c r="O22" s="57">
        <v>1511.3330000000001</v>
      </c>
      <c r="P22" s="57">
        <v>278.66699999999997</v>
      </c>
      <c r="Q22" s="345" t="s">
        <v>62</v>
      </c>
      <c r="R22" s="345"/>
      <c r="S22" s="154">
        <v>635.06669999999997</v>
      </c>
      <c r="T22" s="154">
        <v>681.36699999999996</v>
      </c>
      <c r="U22" s="154"/>
      <c r="V22" s="154">
        <v>8.0670000000000002</v>
      </c>
      <c r="W22" s="154">
        <v>3.5670000000000002</v>
      </c>
      <c r="X22" s="154"/>
      <c r="Y22" s="154">
        <v>17.667000000000002</v>
      </c>
      <c r="Z22" s="154">
        <v>37.5</v>
      </c>
      <c r="AA22" s="154"/>
      <c r="AB22" s="154">
        <v>0</v>
      </c>
      <c r="AC22" s="154">
        <v>1.127</v>
      </c>
      <c r="AD22" s="154"/>
      <c r="AE22" s="154">
        <v>24.7</v>
      </c>
      <c r="AF22" s="154">
        <v>17.367000000000001</v>
      </c>
      <c r="AG22" s="154"/>
      <c r="AH22" s="154">
        <v>4204</v>
      </c>
      <c r="AI22" s="154">
        <v>3719.3330000000001</v>
      </c>
    </row>
    <row r="23" spans="1:35" s="81" customFormat="1" ht="15.95" customHeight="1" x14ac:dyDescent="0.2">
      <c r="A23" s="345" t="s">
        <v>61</v>
      </c>
      <c r="B23" s="345"/>
      <c r="C23" s="154">
        <v>8.93</v>
      </c>
      <c r="D23" s="154">
        <v>9.06</v>
      </c>
      <c r="E23" s="154"/>
      <c r="F23" s="154">
        <v>237.333</v>
      </c>
      <c r="G23" s="154">
        <v>268</v>
      </c>
      <c r="H23" s="154"/>
      <c r="I23" s="154">
        <v>130</v>
      </c>
      <c r="J23" s="154">
        <v>136.667</v>
      </c>
      <c r="K23" s="154"/>
      <c r="L23" s="154">
        <v>175.13300000000001</v>
      </c>
      <c r="M23" s="154">
        <v>170.86699999999999</v>
      </c>
      <c r="N23" s="154"/>
      <c r="O23" s="154">
        <v>905.43299999999999</v>
      </c>
      <c r="P23" s="154">
        <v>908.03</v>
      </c>
      <c r="Q23" s="345" t="s">
        <v>61</v>
      </c>
      <c r="R23" s="345"/>
      <c r="S23" s="56">
        <v>520.66700000000003</v>
      </c>
      <c r="T23" s="56">
        <v>475.8</v>
      </c>
      <c r="U23" s="56"/>
      <c r="V23" s="56">
        <v>7.76</v>
      </c>
      <c r="W23" s="56">
        <v>6.4</v>
      </c>
      <c r="X23" s="56"/>
      <c r="Y23" s="56">
        <v>16.832999999999998</v>
      </c>
      <c r="Z23" s="56">
        <v>17.167000000000002</v>
      </c>
      <c r="AA23" s="56"/>
      <c r="AB23" s="154">
        <v>0</v>
      </c>
      <c r="AC23" s="154">
        <v>0</v>
      </c>
      <c r="AD23" s="56"/>
      <c r="AE23" s="56">
        <v>20.233000000000001</v>
      </c>
      <c r="AF23" s="56">
        <v>20.067</v>
      </c>
      <c r="AG23" s="56"/>
      <c r="AH23" s="56">
        <v>2546.66</v>
      </c>
      <c r="AI23" s="56">
        <v>2191.3229999999999</v>
      </c>
    </row>
    <row r="24" spans="1:35" s="81" customFormat="1" ht="15.95" customHeight="1" x14ac:dyDescent="0.2">
      <c r="A24" s="345" t="s">
        <v>83</v>
      </c>
      <c r="B24" s="345"/>
      <c r="C24" s="118">
        <v>8.2569999999999997</v>
      </c>
      <c r="D24" s="118">
        <v>8.56</v>
      </c>
      <c r="E24" s="118"/>
      <c r="F24" s="118">
        <v>297.33</v>
      </c>
      <c r="G24" s="118">
        <v>143.33000000000001</v>
      </c>
      <c r="H24" s="118"/>
      <c r="I24" s="118">
        <v>190</v>
      </c>
      <c r="J24" s="118">
        <v>8.3330000000000002</v>
      </c>
      <c r="K24" s="118"/>
      <c r="L24" s="118">
        <v>285.83300000000003</v>
      </c>
      <c r="M24" s="118">
        <v>30.7</v>
      </c>
      <c r="N24" s="118"/>
      <c r="O24" s="118">
        <v>685.03300000000002</v>
      </c>
      <c r="P24" s="118">
        <v>666.13300000000004</v>
      </c>
      <c r="Q24" s="345" t="s">
        <v>83</v>
      </c>
      <c r="R24" s="345"/>
      <c r="S24" s="118">
        <v>783.9</v>
      </c>
      <c r="T24" s="118">
        <v>893.75300000000004</v>
      </c>
      <c r="U24" s="118"/>
      <c r="V24" s="118">
        <v>7.9329999999999998</v>
      </c>
      <c r="W24" s="118">
        <v>2.2000000000000002</v>
      </c>
      <c r="X24" s="118"/>
      <c r="Y24" s="118">
        <v>9.8330000000000002</v>
      </c>
      <c r="Z24" s="118">
        <v>24.667000000000002</v>
      </c>
      <c r="AA24" s="118"/>
      <c r="AB24" s="118">
        <v>0.1</v>
      </c>
      <c r="AC24" s="118">
        <v>0.72330000000000005</v>
      </c>
      <c r="AD24" s="118"/>
      <c r="AE24" s="118">
        <v>38.700000000000003</v>
      </c>
      <c r="AF24" s="118">
        <v>10.317</v>
      </c>
      <c r="AG24" s="118"/>
      <c r="AH24" s="118">
        <v>2776.6619999999998</v>
      </c>
      <c r="AI24" s="118">
        <v>2834</v>
      </c>
    </row>
    <row r="25" spans="1:35" s="81" customFormat="1" ht="15.95" customHeight="1" x14ac:dyDescent="0.2">
      <c r="A25" s="345" t="s">
        <v>172</v>
      </c>
      <c r="B25" s="345"/>
      <c r="C25" s="118">
        <v>8.19</v>
      </c>
      <c r="D25" s="118">
        <v>9.25</v>
      </c>
      <c r="E25" s="118"/>
      <c r="F25" s="118">
        <v>390</v>
      </c>
      <c r="G25" s="118">
        <v>262</v>
      </c>
      <c r="H25" s="118"/>
      <c r="I25" s="118">
        <v>100</v>
      </c>
      <c r="J25" s="118">
        <v>80</v>
      </c>
      <c r="K25" s="118"/>
      <c r="L25" s="118">
        <v>171.6</v>
      </c>
      <c r="M25" s="323"/>
      <c r="N25" s="118"/>
      <c r="O25" s="118">
        <v>3053</v>
      </c>
      <c r="P25" s="118">
        <v>2148</v>
      </c>
      <c r="Q25" s="345" t="s">
        <v>172</v>
      </c>
      <c r="R25" s="345"/>
      <c r="S25" s="118">
        <v>520</v>
      </c>
      <c r="T25" s="118">
        <v>498</v>
      </c>
      <c r="U25" s="118"/>
      <c r="V25" s="118">
        <v>20</v>
      </c>
      <c r="W25" s="118">
        <v>27</v>
      </c>
      <c r="X25" s="118"/>
      <c r="Y25" s="118">
        <v>15.5</v>
      </c>
      <c r="Z25" s="118">
        <v>18.5</v>
      </c>
      <c r="AA25" s="118"/>
      <c r="AB25" s="323"/>
      <c r="AC25" s="323"/>
      <c r="AD25" s="118"/>
      <c r="AE25" s="118">
        <v>20.399999999999999</v>
      </c>
      <c r="AF25" s="118">
        <v>22</v>
      </c>
      <c r="AG25" s="118"/>
      <c r="AH25" s="118">
        <v>6862</v>
      </c>
      <c r="AI25" s="118">
        <v>5696</v>
      </c>
    </row>
    <row r="26" spans="1:35" ht="12.75" customHeight="1" thickBot="1" x14ac:dyDescent="0.25">
      <c r="A26" s="406" t="s">
        <v>105</v>
      </c>
      <c r="B26" s="406"/>
      <c r="C26" s="325"/>
      <c r="D26" s="325"/>
      <c r="E26" s="326"/>
      <c r="F26" s="325"/>
      <c r="G26" s="325"/>
      <c r="H26" s="326"/>
      <c r="I26" s="325"/>
      <c r="J26" s="325"/>
      <c r="K26" s="326"/>
      <c r="L26" s="325"/>
      <c r="M26" s="325"/>
      <c r="N26" s="326"/>
      <c r="O26" s="325"/>
      <c r="P26" s="325"/>
      <c r="Q26" s="406" t="s">
        <v>105</v>
      </c>
      <c r="R26" s="406"/>
      <c r="S26" s="328"/>
      <c r="T26" s="328"/>
      <c r="U26" s="325"/>
      <c r="V26" s="328"/>
      <c r="W26" s="328"/>
      <c r="X26" s="328"/>
      <c r="Y26" s="328"/>
      <c r="Z26" s="328"/>
      <c r="AA26" s="325"/>
      <c r="AB26" s="328"/>
      <c r="AC26" s="328"/>
      <c r="AD26" s="328"/>
      <c r="AE26" s="328"/>
      <c r="AF26" s="328"/>
      <c r="AG26" s="325"/>
      <c r="AH26" s="328"/>
      <c r="AI26" s="328"/>
    </row>
    <row r="27" spans="1:35" s="68" customFormat="1" ht="13.5" customHeight="1" thickTop="1" x14ac:dyDescent="0.2">
      <c r="A27" s="358" t="s">
        <v>79</v>
      </c>
      <c r="B27" s="419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119" t="s">
        <v>37</v>
      </c>
      <c r="Q27" s="358" t="s">
        <v>79</v>
      </c>
      <c r="R27" s="419"/>
      <c r="S27" s="58"/>
      <c r="T27" s="58"/>
      <c r="U27" s="58"/>
      <c r="V27" s="58"/>
      <c r="W27" s="58"/>
      <c r="X27" s="58"/>
      <c r="Y27" s="58"/>
      <c r="Z27" s="67"/>
      <c r="AA27" s="67"/>
      <c r="AB27" s="67"/>
      <c r="AC27" s="67"/>
      <c r="AD27" s="58"/>
      <c r="AE27" s="67"/>
      <c r="AF27" s="67"/>
      <c r="AG27" s="67"/>
      <c r="AH27" s="67"/>
      <c r="AI27" s="67"/>
    </row>
    <row r="28" spans="1:35" s="68" customFormat="1" ht="12" customHeight="1" x14ac:dyDescent="0.2">
      <c r="A28" s="155">
        <v>1</v>
      </c>
      <c r="B28" s="420" t="s">
        <v>173</v>
      </c>
      <c r="C28" s="420"/>
      <c r="D28" s="420"/>
      <c r="E28" s="420"/>
      <c r="F28" s="420"/>
      <c r="G28" s="420"/>
      <c r="H28" s="420"/>
      <c r="I28" s="420"/>
      <c r="J28" s="156"/>
      <c r="K28" s="156"/>
      <c r="L28" s="156"/>
      <c r="M28" s="58"/>
      <c r="N28" s="58"/>
      <c r="O28" s="58"/>
      <c r="P28" s="58"/>
      <c r="Q28" s="155">
        <v>1</v>
      </c>
      <c r="R28" s="420" t="s">
        <v>173</v>
      </c>
      <c r="S28" s="420"/>
      <c r="T28" s="420"/>
      <c r="U28" s="420"/>
      <c r="V28" s="420"/>
      <c r="W28" s="420"/>
      <c r="X28" s="420"/>
      <c r="Y28" s="420"/>
      <c r="Z28" s="156"/>
      <c r="AA28" s="156"/>
      <c r="AB28" s="156"/>
      <c r="AC28" s="67"/>
      <c r="AD28" s="58"/>
      <c r="AE28" s="67"/>
      <c r="AF28" s="67"/>
      <c r="AG28" s="67"/>
      <c r="AH28" s="67"/>
      <c r="AI28" s="67"/>
    </row>
    <row r="29" spans="1:35" s="68" customFormat="1" ht="12" customHeight="1" x14ac:dyDescent="0.2">
      <c r="A29" s="155">
        <v>2</v>
      </c>
      <c r="B29" s="420" t="s">
        <v>107</v>
      </c>
      <c r="C29" s="420"/>
      <c r="D29" s="420"/>
      <c r="E29" s="420"/>
      <c r="F29" s="420"/>
      <c r="G29" s="420"/>
      <c r="H29" s="420"/>
      <c r="I29" s="420"/>
      <c r="J29" s="156"/>
      <c r="K29" s="156"/>
      <c r="L29" s="156"/>
      <c r="M29" s="58"/>
      <c r="N29" s="58"/>
      <c r="O29" s="58"/>
      <c r="P29" s="58"/>
      <c r="Q29" s="155">
        <v>2</v>
      </c>
      <c r="R29" s="420" t="s">
        <v>107</v>
      </c>
      <c r="S29" s="420"/>
      <c r="T29" s="420"/>
      <c r="U29" s="420"/>
      <c r="V29" s="420"/>
      <c r="W29" s="420"/>
      <c r="X29" s="420"/>
      <c r="Y29" s="420"/>
      <c r="Z29" s="156"/>
      <c r="AA29" s="156"/>
      <c r="AB29" s="156"/>
      <c r="AC29" s="67"/>
      <c r="AD29" s="58"/>
      <c r="AE29" s="67"/>
      <c r="AF29" s="67"/>
      <c r="AG29" s="67"/>
      <c r="AH29" s="67"/>
      <c r="AI29" s="67"/>
    </row>
    <row r="30" spans="1:35" s="68" customFormat="1" ht="12" customHeight="1" x14ac:dyDescent="0.2">
      <c r="A30" s="155">
        <v>3</v>
      </c>
      <c r="B30" s="420" t="s">
        <v>75</v>
      </c>
      <c r="C30" s="420"/>
      <c r="D30" s="420"/>
      <c r="E30" s="420"/>
      <c r="F30" s="420"/>
      <c r="G30" s="420"/>
      <c r="H30" s="420"/>
      <c r="I30" s="420"/>
      <c r="J30" s="156"/>
      <c r="K30" s="156"/>
      <c r="L30" s="156"/>
      <c r="M30" s="58"/>
      <c r="N30" s="58"/>
      <c r="O30" s="58"/>
      <c r="P30" s="119"/>
      <c r="Q30" s="155">
        <v>3</v>
      </c>
      <c r="R30" s="420" t="s">
        <v>75</v>
      </c>
      <c r="S30" s="420"/>
      <c r="T30" s="420"/>
      <c r="U30" s="420"/>
      <c r="V30" s="420"/>
      <c r="W30" s="420"/>
      <c r="X30" s="420"/>
      <c r="Y30" s="420"/>
      <c r="Z30" s="156"/>
      <c r="AA30" s="156"/>
      <c r="AB30" s="156"/>
      <c r="AC30" s="67"/>
      <c r="AD30" s="58"/>
      <c r="AE30" s="67"/>
      <c r="AF30" s="67"/>
      <c r="AG30" s="67"/>
      <c r="AH30" s="67"/>
      <c r="AI30" s="67"/>
    </row>
    <row r="31" spans="1:35" s="68" customFormat="1" ht="12" customHeight="1" x14ac:dyDescent="0.2">
      <c r="A31" s="157">
        <v>4</v>
      </c>
      <c r="B31" s="418" t="s">
        <v>108</v>
      </c>
      <c r="C31" s="418"/>
      <c r="D31" s="418"/>
      <c r="E31" s="418"/>
      <c r="F31" s="418"/>
      <c r="G31" s="418"/>
      <c r="H31" s="418"/>
      <c r="I31" s="418"/>
      <c r="J31" s="272"/>
      <c r="K31" s="272"/>
      <c r="L31" s="272"/>
      <c r="M31" s="120"/>
      <c r="N31" s="120"/>
      <c r="O31" s="120"/>
      <c r="P31" s="119"/>
      <c r="Q31" s="157">
        <v>4</v>
      </c>
      <c r="R31" s="418" t="s">
        <v>108</v>
      </c>
      <c r="S31" s="418"/>
      <c r="T31" s="418"/>
      <c r="U31" s="418"/>
      <c r="V31" s="418"/>
      <c r="W31" s="418"/>
      <c r="X31" s="418"/>
      <c r="Y31" s="418"/>
      <c r="Z31" s="272"/>
      <c r="AA31" s="272"/>
      <c r="AB31" s="272"/>
      <c r="AC31" s="130"/>
      <c r="AD31" s="130"/>
      <c r="AE31" s="121"/>
      <c r="AF31" s="121"/>
      <c r="AG31" s="121"/>
      <c r="AH31" s="121"/>
      <c r="AI31" s="121"/>
    </row>
    <row r="32" spans="1:35" s="68" customFormat="1" ht="12" customHeight="1" x14ac:dyDescent="0.2">
      <c r="A32" s="157">
        <v>5</v>
      </c>
      <c r="B32" s="418" t="s">
        <v>164</v>
      </c>
      <c r="C32" s="418"/>
      <c r="D32" s="418"/>
      <c r="E32" s="418"/>
      <c r="F32" s="418"/>
      <c r="G32" s="418"/>
      <c r="H32" s="418"/>
      <c r="I32" s="418"/>
      <c r="J32" s="418"/>
      <c r="K32" s="418"/>
      <c r="L32" s="418"/>
      <c r="M32" s="120"/>
      <c r="N32" s="120"/>
      <c r="O32" s="120"/>
      <c r="P32" s="119"/>
      <c r="Q32" s="157">
        <v>5</v>
      </c>
      <c r="R32" s="418" t="s">
        <v>164</v>
      </c>
      <c r="S32" s="418"/>
      <c r="T32" s="418"/>
      <c r="U32" s="418"/>
      <c r="V32" s="418"/>
      <c r="W32" s="418"/>
      <c r="X32" s="418"/>
      <c r="Y32" s="418"/>
      <c r="Z32" s="418"/>
      <c r="AA32" s="418"/>
      <c r="AB32" s="418"/>
      <c r="AC32" s="130"/>
      <c r="AD32" s="130"/>
      <c r="AE32" s="121"/>
      <c r="AF32" s="121"/>
      <c r="AG32" s="121"/>
      <c r="AH32" s="121"/>
      <c r="AI32" s="121"/>
    </row>
    <row r="33" spans="1:35" s="68" customFormat="1" ht="12" customHeight="1" x14ac:dyDescent="0.2">
      <c r="A33" s="157" t="s">
        <v>86</v>
      </c>
      <c r="B33" s="418" t="s">
        <v>163</v>
      </c>
      <c r="C33" s="418"/>
      <c r="D33" s="418"/>
      <c r="E33" s="418"/>
      <c r="F33" s="418"/>
      <c r="G33" s="418"/>
      <c r="H33" s="418"/>
      <c r="I33" s="418"/>
      <c r="J33" s="418"/>
      <c r="K33" s="271"/>
      <c r="L33" s="158"/>
      <c r="M33" s="120"/>
      <c r="N33" s="120"/>
      <c r="O33" s="120"/>
      <c r="P33" s="119"/>
      <c r="Q33" s="157" t="s">
        <v>86</v>
      </c>
      <c r="R33" s="418" t="s">
        <v>163</v>
      </c>
      <c r="S33" s="418"/>
      <c r="T33" s="418"/>
      <c r="U33" s="418"/>
      <c r="V33" s="418"/>
      <c r="W33" s="418"/>
      <c r="X33" s="418"/>
      <c r="Y33" s="418"/>
      <c r="Z33" s="418"/>
      <c r="AA33" s="271"/>
      <c r="AB33" s="158"/>
      <c r="AC33" s="145"/>
      <c r="AD33" s="145"/>
      <c r="AE33" s="121"/>
      <c r="AF33" s="121"/>
      <c r="AG33" s="121"/>
      <c r="AH33" s="121"/>
      <c r="AI33" s="121"/>
    </row>
    <row r="34" spans="1:35" s="68" customFormat="1" ht="12" customHeight="1" x14ac:dyDescent="0.2">
      <c r="A34" s="359" t="s">
        <v>81</v>
      </c>
      <c r="B34" s="359"/>
      <c r="C34" s="359"/>
      <c r="D34" s="359"/>
      <c r="E34" s="359"/>
      <c r="F34" s="359"/>
      <c r="G34" s="359"/>
      <c r="H34" s="103"/>
      <c r="I34" s="103"/>
      <c r="J34" s="103"/>
      <c r="K34" s="103"/>
      <c r="L34" s="103"/>
      <c r="M34" s="103"/>
      <c r="N34" s="103"/>
      <c r="O34" s="103"/>
      <c r="P34" s="121"/>
      <c r="Q34" s="359" t="s">
        <v>81</v>
      </c>
      <c r="R34" s="359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122"/>
      <c r="AH34" s="121"/>
      <c r="AI34" s="121"/>
    </row>
    <row r="35" spans="1:35" s="68" customFormat="1" ht="12.75" customHeight="1" x14ac:dyDescent="0.2">
      <c r="A35" s="359" t="s">
        <v>18</v>
      </c>
      <c r="B35" s="359"/>
      <c r="C35" s="359"/>
      <c r="D35" s="359"/>
      <c r="E35" s="359"/>
      <c r="F35" s="359"/>
      <c r="G35" s="359"/>
      <c r="H35" s="359"/>
      <c r="I35" s="359"/>
      <c r="J35" s="359"/>
      <c r="K35" s="359"/>
      <c r="L35" s="359"/>
      <c r="M35" s="359"/>
      <c r="N35" s="359"/>
      <c r="O35" s="359"/>
      <c r="P35" s="359"/>
      <c r="Q35" s="359" t="s">
        <v>18</v>
      </c>
      <c r="R35" s="359"/>
      <c r="S35" s="359"/>
      <c r="T35" s="359"/>
      <c r="U35" s="359"/>
      <c r="V35" s="359"/>
      <c r="W35" s="359"/>
      <c r="X35" s="359"/>
      <c r="Y35" s="359"/>
      <c r="Z35" s="359"/>
      <c r="AA35" s="359"/>
      <c r="AB35" s="359"/>
      <c r="AC35" s="359"/>
      <c r="AD35" s="359"/>
      <c r="AE35" s="359"/>
      <c r="AF35" s="359"/>
      <c r="AG35" s="59"/>
      <c r="AH35" s="121"/>
      <c r="AI35" s="121"/>
    </row>
    <row r="36" spans="1:35" s="69" customFormat="1" ht="6" customHeight="1" x14ac:dyDescent="0.2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123"/>
      <c r="AI36" s="123"/>
    </row>
    <row r="37" spans="1:35" s="2" customFormat="1" ht="22.5" customHeight="1" x14ac:dyDescent="0.25">
      <c r="A37" s="417" t="s">
        <v>82</v>
      </c>
      <c r="B37" s="417"/>
      <c r="C37" s="417"/>
      <c r="D37" s="417"/>
      <c r="E37" s="124"/>
      <c r="F37" s="124"/>
      <c r="G37" s="124"/>
      <c r="H37" s="125"/>
      <c r="I37" s="416">
        <v>74</v>
      </c>
      <c r="J37" s="416"/>
      <c r="K37" s="416"/>
      <c r="L37" s="416"/>
      <c r="M37" s="416"/>
      <c r="N37" s="126"/>
      <c r="O37" s="126"/>
      <c r="P37" s="126"/>
      <c r="Q37" s="417" t="s">
        <v>82</v>
      </c>
      <c r="R37" s="417"/>
      <c r="S37" s="417"/>
      <c r="T37" s="417"/>
      <c r="U37" s="127"/>
      <c r="V37" s="414"/>
      <c r="W37" s="414"/>
      <c r="X37" s="128"/>
      <c r="Y37" s="128"/>
      <c r="Z37" s="128"/>
      <c r="AA37" s="128">
        <v>210</v>
      </c>
      <c r="AB37" s="415">
        <v>75</v>
      </c>
      <c r="AC37" s="415"/>
      <c r="AD37" s="128"/>
      <c r="AE37" s="414"/>
      <c r="AF37" s="414"/>
      <c r="AG37" s="128"/>
      <c r="AH37" s="414"/>
      <c r="AI37" s="414"/>
    </row>
    <row r="38" spans="1:35" ht="15.75" x14ac:dyDescent="0.25">
      <c r="A38" s="2"/>
    </row>
  </sheetData>
  <mergeCells count="95">
    <mergeCell ref="B33:J33"/>
    <mergeCell ref="R33:Z33"/>
    <mergeCell ref="A15:B15"/>
    <mergeCell ref="A27:B27"/>
    <mergeCell ref="B29:I29"/>
    <mergeCell ref="B30:I30"/>
    <mergeCell ref="Q27:R27"/>
    <mergeCell ref="R28:Y28"/>
    <mergeCell ref="R29:Y29"/>
    <mergeCell ref="R30:Y30"/>
    <mergeCell ref="B28:I28"/>
    <mergeCell ref="A26:B26"/>
    <mergeCell ref="A23:B23"/>
    <mergeCell ref="Q23:R23"/>
    <mergeCell ref="A19:B19"/>
    <mergeCell ref="A21:B21"/>
    <mergeCell ref="Q2:S2"/>
    <mergeCell ref="A37:D37"/>
    <mergeCell ref="A34:G34"/>
    <mergeCell ref="A35:P35"/>
    <mergeCell ref="Q34:AF34"/>
    <mergeCell ref="Q35:AF35"/>
    <mergeCell ref="AE37:AF37"/>
    <mergeCell ref="B32:L32"/>
    <mergeCell ref="B31:I31"/>
    <mergeCell ref="R31:Y31"/>
    <mergeCell ref="R32:AB32"/>
    <mergeCell ref="AE3:AF3"/>
    <mergeCell ref="V4:W4"/>
    <mergeCell ref="S3:T3"/>
    <mergeCell ref="AB3:AC3"/>
    <mergeCell ref="S4:T4"/>
    <mergeCell ref="AH37:AI37"/>
    <mergeCell ref="V37:W37"/>
    <mergeCell ref="AB37:AC37"/>
    <mergeCell ref="I37:M37"/>
    <mergeCell ref="Q37:T37"/>
    <mergeCell ref="V3:W3"/>
    <mergeCell ref="Y3:Z3"/>
    <mergeCell ref="A1:P1"/>
    <mergeCell ref="A2:B2"/>
    <mergeCell ref="Q1:AI1"/>
    <mergeCell ref="A3:B5"/>
    <mergeCell ref="C3:D3"/>
    <mergeCell ref="F3:G3"/>
    <mergeCell ref="I3:J3"/>
    <mergeCell ref="L3:M3"/>
    <mergeCell ref="O3:P3"/>
    <mergeCell ref="AH3:AI3"/>
    <mergeCell ref="Y4:Z4"/>
    <mergeCell ref="AB4:AC4"/>
    <mergeCell ref="AE4:AF4"/>
    <mergeCell ref="AH4:AI4"/>
    <mergeCell ref="L4:M4"/>
    <mergeCell ref="C4:D4"/>
    <mergeCell ref="Q16:R16"/>
    <mergeCell ref="Q14:R14"/>
    <mergeCell ref="Q13:R13"/>
    <mergeCell ref="Q3:R5"/>
    <mergeCell ref="Q8:R8"/>
    <mergeCell ref="Q11:R11"/>
    <mergeCell ref="Q12:R12"/>
    <mergeCell ref="Q15:R15"/>
    <mergeCell ref="F4:G4"/>
    <mergeCell ref="I4:J4"/>
    <mergeCell ref="O4:P4"/>
    <mergeCell ref="Q9:R9"/>
    <mergeCell ref="Q26:R26"/>
    <mergeCell ref="Q7:R7"/>
    <mergeCell ref="A7:B7"/>
    <mergeCell ref="A18:B18"/>
    <mergeCell ref="Q18:R18"/>
    <mergeCell ref="A25:B25"/>
    <mergeCell ref="A22:B22"/>
    <mergeCell ref="Q20:R20"/>
    <mergeCell ref="Q21:R21"/>
    <mergeCell ref="A20:B20"/>
    <mergeCell ref="Q22:R22"/>
    <mergeCell ref="A8:B8"/>
    <mergeCell ref="A16:B16"/>
    <mergeCell ref="A9:B9"/>
    <mergeCell ref="A12:B12"/>
    <mergeCell ref="Q17:R17"/>
    <mergeCell ref="A11:B11"/>
    <mergeCell ref="Q25:R25"/>
    <mergeCell ref="A10:B10"/>
    <mergeCell ref="A6:B6"/>
    <mergeCell ref="Q6:R6"/>
    <mergeCell ref="Q10:R10"/>
    <mergeCell ref="A24:B24"/>
    <mergeCell ref="Q24:R24"/>
    <mergeCell ref="Q19:R19"/>
    <mergeCell ref="A17:B17"/>
    <mergeCell ref="A14:B14"/>
    <mergeCell ref="A13:B13"/>
  </mergeCells>
  <printOptions horizontalCentered="1"/>
  <pageMargins left="0.19685039370078741" right="0.39370078740157483" top="0.59055118110236227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نطاقات تمت تسميتها</vt:lpstr>
      </vt:variant>
      <vt:variant>
        <vt:i4>9</vt:i4>
      </vt:variant>
    </vt:vector>
  </HeadingPairs>
  <TitlesOfParts>
    <vt:vector size="1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sahar computer center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malameh</dc:creator>
  <cp:lastModifiedBy>Laheeb Jalil</cp:lastModifiedBy>
  <cp:lastPrinted>2016-11-10T06:28:19Z</cp:lastPrinted>
  <dcterms:created xsi:type="dcterms:W3CDTF">2008-04-07T09:16:33Z</dcterms:created>
  <dcterms:modified xsi:type="dcterms:W3CDTF">2016-11-10T06:28:21Z</dcterms:modified>
</cp:coreProperties>
</file>